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งบประมาณ 58\งบประมาณ ปี 65\คู่มือการจัดทำงบประมาณรายจ่ายประจำปี 65 งบลงทุน\"/>
    </mc:Choice>
  </mc:AlternateContent>
  <xr:revisionPtr revIDLastSave="0" documentId="13_ncr:1_{EF8A3BB6-046D-4A2D-A46F-362FF8CEDC09}" xr6:coauthVersionLast="45" xr6:coauthVersionMax="45" xr10:uidLastSave="{00000000-0000-0000-0000-000000000000}"/>
  <bookViews>
    <workbookView xWindow="-120" yWindow="-120" windowWidth="29040" windowHeight="15840" firstSheet="2" activeTab="23" xr2:uid="{BEB0497E-2199-402D-908B-43A4D01FE187}"/>
  </bookViews>
  <sheets>
    <sheet name="แบบ ง.4-1 ครุศาสตร์" sheetId="2" r:id="rId1"/>
    <sheet name="แบบ ง.4-1 รร.สาธิต" sheetId="3" r:id="rId2"/>
    <sheet name="แบบ ง.4-1 เกษตร" sheetId="4" r:id="rId3"/>
    <sheet name="แบบ ง.4-1 คหกรรม" sheetId="5" r:id="rId4"/>
    <sheet name="แบบ ง.4-1 สื่อสาร" sheetId="6" r:id="rId5"/>
    <sheet name="แบบ ง.4-1 บริหาร" sheetId="7" r:id="rId6"/>
    <sheet name="แบบ ง.4-1 วิทยาศาสตร์" sheetId="8" r:id="rId7"/>
    <sheet name="แบบ ง.4-1 วิศวกรรม" sheetId="9" r:id="rId8"/>
    <sheet name="แบบ ง.4-1 ศิลปกรรม" sheetId="10" r:id="rId9"/>
    <sheet name="แบบ ง.4-1 ศิลปศาสตร์" sheetId="15" r:id="rId10"/>
    <sheet name="แบบ ง.4-1 สถาปัตย์" sheetId="11" r:id="rId11"/>
    <sheet name="แบบ ง.4-1 แพทย์แผนไทย" sheetId="12" r:id="rId12"/>
    <sheet name="แบบ ง.4-1 สวส." sheetId="13" r:id="rId13"/>
    <sheet name="แบบ ง.4-1 สวท." sheetId="25" r:id="rId14"/>
    <sheet name="แบบ ง.4-1 สวพ." sheetId="16" r:id="rId15"/>
    <sheet name="แบบ ง.4-1 กองอาคาร" sheetId="17" r:id="rId16"/>
    <sheet name="แบบ ง.4-1 กองคลัง" sheetId="18" r:id="rId17"/>
    <sheet name="แบบ ง.4-1 กองนโยบายและแผน" sheetId="19" r:id="rId18"/>
    <sheet name="แบบ ง.4-1 กบค." sheetId="20" r:id="rId19"/>
    <sheet name="แบบ ง.4-1 ประชาสัมพันธ์" sheetId="21" r:id="rId20"/>
    <sheet name="แบบ ง.4-1 กพน." sheetId="22" r:id="rId21"/>
    <sheet name="แบบ ง.4-1 สำนักบัณฑิต" sheetId="23" r:id="rId22"/>
    <sheet name="แบบ ง.4-1 กองกฏหมาย" sheetId="24" r:id="rId23"/>
    <sheet name="แบบ ง.4-2" sheetId="26" r:id="rId24"/>
  </sheets>
  <externalReferences>
    <externalReference r:id="rId25"/>
    <externalReference r:id="rId26"/>
    <externalReference r:id="rId27"/>
    <externalReference r:id="rId28"/>
    <externalReference r:id="rId29"/>
  </externalReferences>
  <definedNames>
    <definedName name="a" localSheetId="18">#REF!</definedName>
    <definedName name="a" localSheetId="20">#REF!</definedName>
    <definedName name="a" localSheetId="22">#REF!</definedName>
    <definedName name="a" localSheetId="16">#REF!</definedName>
    <definedName name="a" localSheetId="17">#REF!</definedName>
    <definedName name="a" localSheetId="15">#REF!</definedName>
    <definedName name="a" localSheetId="2">#REF!</definedName>
    <definedName name="a" localSheetId="0">#REF!</definedName>
    <definedName name="a" localSheetId="3">#REF!</definedName>
    <definedName name="a" localSheetId="5">#REF!</definedName>
    <definedName name="a" localSheetId="19">#REF!</definedName>
    <definedName name="a" localSheetId="11">#REF!</definedName>
    <definedName name="a" localSheetId="1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3">#REF!</definedName>
    <definedName name="a" localSheetId="14">#REF!</definedName>
    <definedName name="a" localSheetId="12">#REF!</definedName>
    <definedName name="a" localSheetId="21">#REF!</definedName>
    <definedName name="a" localSheetId="4">#REF!</definedName>
    <definedName name="a" localSheetId="23">#REF!</definedName>
    <definedName name="a">#REF!</definedName>
    <definedName name="aa" localSheetId="18">#REF!</definedName>
    <definedName name="aa" localSheetId="20">#REF!</definedName>
    <definedName name="aa" localSheetId="22">#REF!</definedName>
    <definedName name="aa" localSheetId="16">#REF!</definedName>
    <definedName name="aa" localSheetId="17">#REF!</definedName>
    <definedName name="aa" localSheetId="15">#REF!</definedName>
    <definedName name="aa" localSheetId="2">#REF!</definedName>
    <definedName name="aa" localSheetId="0">#REF!</definedName>
    <definedName name="aa" localSheetId="3">#REF!</definedName>
    <definedName name="aa" localSheetId="5">#REF!</definedName>
    <definedName name="aa" localSheetId="19">#REF!</definedName>
    <definedName name="aa" localSheetId="11">#REF!</definedName>
    <definedName name="aa" localSheetId="1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3">#REF!</definedName>
    <definedName name="aa" localSheetId="14">#REF!</definedName>
    <definedName name="aa" localSheetId="12">#REF!</definedName>
    <definedName name="aa" localSheetId="21">#REF!</definedName>
    <definedName name="aa" localSheetId="4">#REF!</definedName>
    <definedName name="aa" localSheetId="23">#REF!</definedName>
    <definedName name="aa">#REF!</definedName>
    <definedName name="b" localSheetId="18">#REF!</definedName>
    <definedName name="b" localSheetId="20">#REF!</definedName>
    <definedName name="b" localSheetId="22">#REF!</definedName>
    <definedName name="b" localSheetId="16">#REF!</definedName>
    <definedName name="b" localSheetId="17">#REF!</definedName>
    <definedName name="b" localSheetId="15">#REF!</definedName>
    <definedName name="b" localSheetId="2">#REF!</definedName>
    <definedName name="b" localSheetId="0">#REF!</definedName>
    <definedName name="b" localSheetId="3">#REF!</definedName>
    <definedName name="b" localSheetId="5">#REF!</definedName>
    <definedName name="b" localSheetId="19">#REF!</definedName>
    <definedName name="b" localSheetId="11">#REF!</definedName>
    <definedName name="b" localSheetId="1">#REF!</definedName>
    <definedName name="b" localSheetId="6">#REF!</definedName>
    <definedName name="b" localSheetId="7">#REF!</definedName>
    <definedName name="b" localSheetId="8">#REF!</definedName>
    <definedName name="b" localSheetId="9">#REF!</definedName>
    <definedName name="b" localSheetId="10">#REF!</definedName>
    <definedName name="b" localSheetId="13">#REF!</definedName>
    <definedName name="b" localSheetId="14">#REF!</definedName>
    <definedName name="b" localSheetId="12">#REF!</definedName>
    <definedName name="b" localSheetId="21">#REF!</definedName>
    <definedName name="b" localSheetId="4">#REF!</definedName>
    <definedName name="b" localSheetId="23">#REF!</definedName>
    <definedName name="b">#REF!</definedName>
    <definedName name="BUid_a" localSheetId="18">#REF!</definedName>
    <definedName name="BUid_a" localSheetId="20">#REF!</definedName>
    <definedName name="BUid_a" localSheetId="22">#REF!</definedName>
    <definedName name="BUid_a" localSheetId="16">#REF!</definedName>
    <definedName name="BUid_a" localSheetId="17">#REF!</definedName>
    <definedName name="BUid_a" localSheetId="15">#REF!</definedName>
    <definedName name="BUid_a" localSheetId="2">#REF!</definedName>
    <definedName name="BUid_a" localSheetId="0">#REF!</definedName>
    <definedName name="BUid_a" localSheetId="3">#REF!</definedName>
    <definedName name="BUid_a" localSheetId="5">#REF!</definedName>
    <definedName name="BUid_a" localSheetId="19">#REF!</definedName>
    <definedName name="BUid_a" localSheetId="11">#REF!</definedName>
    <definedName name="BUid_a" localSheetId="1">#REF!</definedName>
    <definedName name="BUid_a" localSheetId="6">#REF!</definedName>
    <definedName name="BUid_a" localSheetId="7">#REF!</definedName>
    <definedName name="BUid_a" localSheetId="8">#REF!</definedName>
    <definedName name="BUid_a" localSheetId="9">#REF!</definedName>
    <definedName name="BUid_a" localSheetId="10">#REF!</definedName>
    <definedName name="BUid_a" localSheetId="13">#REF!</definedName>
    <definedName name="BUid_a" localSheetId="14">#REF!</definedName>
    <definedName name="BUid_a" localSheetId="12">#REF!</definedName>
    <definedName name="BUid_a" localSheetId="21">#REF!</definedName>
    <definedName name="BUid_a" localSheetId="4">#REF!</definedName>
    <definedName name="BUid_a" localSheetId="23">#REF!</definedName>
    <definedName name="BUid_a">#REF!</definedName>
    <definedName name="d" localSheetId="18">#REF!,#REF!</definedName>
    <definedName name="d" localSheetId="20">#REF!,#REF!</definedName>
    <definedName name="d" localSheetId="22">#REF!,#REF!</definedName>
    <definedName name="d" localSheetId="16">#REF!,#REF!</definedName>
    <definedName name="d" localSheetId="17">#REF!,#REF!</definedName>
    <definedName name="d" localSheetId="15">#REF!,#REF!</definedName>
    <definedName name="d" localSheetId="2">#REF!,#REF!</definedName>
    <definedName name="d" localSheetId="0">#REF!,#REF!</definedName>
    <definedName name="d" localSheetId="3">#REF!,#REF!</definedName>
    <definedName name="d" localSheetId="5">#REF!,#REF!</definedName>
    <definedName name="d" localSheetId="19">#REF!,#REF!</definedName>
    <definedName name="d" localSheetId="11">#REF!,#REF!</definedName>
    <definedName name="d" localSheetId="1">#REF!,#REF!</definedName>
    <definedName name="d" localSheetId="6">#REF!,#REF!</definedName>
    <definedName name="d" localSheetId="7">#REF!,#REF!</definedName>
    <definedName name="d" localSheetId="8">#REF!,#REF!</definedName>
    <definedName name="d" localSheetId="9">#REF!,#REF!</definedName>
    <definedName name="d" localSheetId="10">#REF!,#REF!</definedName>
    <definedName name="d" localSheetId="13">#REF!,#REF!</definedName>
    <definedName name="d" localSheetId="14">#REF!,#REF!</definedName>
    <definedName name="d" localSheetId="12">#REF!,#REF!</definedName>
    <definedName name="d" localSheetId="21">#REF!,#REF!</definedName>
    <definedName name="d" localSheetId="4">#REF!,#REF!</definedName>
    <definedName name="d" localSheetId="23">#REF!,#REF!</definedName>
    <definedName name="d">#REF!,#REF!</definedName>
    <definedName name="invest" localSheetId="18">#REF!,#REF!</definedName>
    <definedName name="invest" localSheetId="20">#REF!,#REF!</definedName>
    <definedName name="invest" localSheetId="22">#REF!,#REF!</definedName>
    <definedName name="invest" localSheetId="16">#REF!,#REF!</definedName>
    <definedName name="invest" localSheetId="17">#REF!,#REF!</definedName>
    <definedName name="invest" localSheetId="15">#REF!,#REF!</definedName>
    <definedName name="invest" localSheetId="2">#REF!,#REF!</definedName>
    <definedName name="invest" localSheetId="0">#REF!,#REF!</definedName>
    <definedName name="invest" localSheetId="3">#REF!,#REF!</definedName>
    <definedName name="invest" localSheetId="5">#REF!,#REF!</definedName>
    <definedName name="invest" localSheetId="19">#REF!,#REF!</definedName>
    <definedName name="invest" localSheetId="11">#REF!,#REF!</definedName>
    <definedName name="invest" localSheetId="1">#REF!,#REF!</definedName>
    <definedName name="invest" localSheetId="6">#REF!,#REF!</definedName>
    <definedName name="invest" localSheetId="7">#REF!,#REF!</definedName>
    <definedName name="invest" localSheetId="8">#REF!,#REF!</definedName>
    <definedName name="invest" localSheetId="9">#REF!,#REF!</definedName>
    <definedName name="invest" localSheetId="10">#REF!,#REF!</definedName>
    <definedName name="invest" localSheetId="13">#REF!,#REF!</definedName>
    <definedName name="invest" localSheetId="14">#REF!,#REF!</definedName>
    <definedName name="invest" localSheetId="12">#REF!,#REF!</definedName>
    <definedName name="invest" localSheetId="21">#REF!,#REF!</definedName>
    <definedName name="invest" localSheetId="4">#REF!,#REF!</definedName>
    <definedName name="invest" localSheetId="23">#REF!,#REF!</definedName>
    <definedName name="invest">#REF!,#REF!</definedName>
    <definedName name="invest_1000up" localSheetId="18">#REF!,#REF!</definedName>
    <definedName name="invest_1000up" localSheetId="20">#REF!,#REF!</definedName>
    <definedName name="invest_1000up" localSheetId="22">#REF!,#REF!</definedName>
    <definedName name="invest_1000up" localSheetId="16">#REF!,#REF!</definedName>
    <definedName name="invest_1000up" localSheetId="17">#REF!,#REF!</definedName>
    <definedName name="invest_1000up" localSheetId="15">#REF!,#REF!</definedName>
    <definedName name="invest_1000up" localSheetId="2">#REF!,#REF!</definedName>
    <definedName name="invest_1000up" localSheetId="0">#REF!,#REF!</definedName>
    <definedName name="invest_1000up" localSheetId="3">#REF!,#REF!</definedName>
    <definedName name="invest_1000up" localSheetId="5">#REF!,#REF!</definedName>
    <definedName name="invest_1000up" localSheetId="19">#REF!,#REF!</definedName>
    <definedName name="invest_1000up" localSheetId="11">#REF!,#REF!</definedName>
    <definedName name="invest_1000up" localSheetId="1">#REF!,#REF!</definedName>
    <definedName name="invest_1000up" localSheetId="6">#REF!,#REF!</definedName>
    <definedName name="invest_1000up" localSheetId="7">#REF!,#REF!</definedName>
    <definedName name="invest_1000up" localSheetId="8">#REF!,#REF!</definedName>
    <definedName name="invest_1000up" localSheetId="9">#REF!,#REF!</definedName>
    <definedName name="invest_1000up" localSheetId="10">#REF!,#REF!</definedName>
    <definedName name="invest_1000up" localSheetId="13">#REF!,#REF!</definedName>
    <definedName name="invest_1000up" localSheetId="14">#REF!,#REF!</definedName>
    <definedName name="invest_1000up" localSheetId="12">#REF!,#REF!</definedName>
    <definedName name="invest_1000up" localSheetId="21">#REF!,#REF!</definedName>
    <definedName name="invest_1000up" localSheetId="4">#REF!,#REF!</definedName>
    <definedName name="invest_1000up" localSheetId="23">#REF!,#REF!</definedName>
    <definedName name="invest_1000up">#REF!,#REF!</definedName>
    <definedName name="_xlnm.Print_Area" localSheetId="18">'แบบ ง.4-1 กบค.'!$A$1:$T$22</definedName>
    <definedName name="_xlnm.Print_Area" localSheetId="20">'แบบ ง.4-1 กพน.'!$A$1:$T$26</definedName>
    <definedName name="_xlnm.Print_Area" localSheetId="22">'แบบ ง.4-1 กองกฏหมาย'!$A$1:$T$18</definedName>
    <definedName name="_xlnm.Print_Area" localSheetId="16">'แบบ ง.4-1 กองคลัง'!$A$1:$T$23</definedName>
    <definedName name="_xlnm.Print_Area" localSheetId="17">'แบบ ง.4-1 กองนโยบายและแผน'!$A$1:$T$19</definedName>
    <definedName name="_xlnm.Print_Area" localSheetId="15">'แบบ ง.4-1 กองอาคาร'!$A$1:$T$40</definedName>
    <definedName name="_xlnm.Print_Area" localSheetId="2">'แบบ ง.4-1 เกษตร'!$A$1:$T$26</definedName>
    <definedName name="_xlnm.Print_Area" localSheetId="0">'แบบ ง.4-1 ครุศาสตร์'!$A$1:$T$36</definedName>
    <definedName name="_xlnm.Print_Area" localSheetId="3">'แบบ ง.4-1 คหกรรม'!$A$1:$T$17</definedName>
    <definedName name="_xlnm.Print_Area" localSheetId="5">'แบบ ง.4-1 บริหาร'!$A$1:$T$24</definedName>
    <definedName name="_xlnm.Print_Area" localSheetId="19">'แบบ ง.4-1 ประชาสัมพันธ์'!$A$1:$T$17</definedName>
    <definedName name="_xlnm.Print_Area" localSheetId="11">'แบบ ง.4-1 แพทย์แผนไทย'!$A$1:$T$16</definedName>
    <definedName name="_xlnm.Print_Area" localSheetId="1">'แบบ ง.4-1 รร.สาธิต'!$A$1:$T$20</definedName>
    <definedName name="_xlnm.Print_Area" localSheetId="6">'แบบ ง.4-1 วิทยาศาสตร์'!$A$1:$T$42</definedName>
    <definedName name="_xlnm.Print_Area" localSheetId="7">'แบบ ง.4-1 วิศวกรรม'!$A$1:$T$42</definedName>
    <definedName name="_xlnm.Print_Area" localSheetId="8">'แบบ ง.4-1 ศิลปกรรม'!$A$1:$T$28</definedName>
    <definedName name="_xlnm.Print_Area" localSheetId="9">'แบบ ง.4-1 ศิลปศาสตร์'!$A$1:$T$22</definedName>
    <definedName name="_xlnm.Print_Area" localSheetId="10">'แบบ ง.4-1 สถาปัตย์'!$A$1:$T$18</definedName>
    <definedName name="_xlnm.Print_Area" localSheetId="13">'แบบ ง.4-1 สวท.'!$A$1:$T$22</definedName>
    <definedName name="_xlnm.Print_Area" localSheetId="14">'แบบ ง.4-1 สวพ.'!$A$1:$T$18</definedName>
    <definedName name="_xlnm.Print_Area" localSheetId="12">'แบบ ง.4-1 สวส.'!$A$1:$T$32</definedName>
    <definedName name="_xlnm.Print_Area" localSheetId="21">'แบบ ง.4-1 สำนักบัณฑิต'!$A$1:$T$17</definedName>
    <definedName name="_xlnm.Print_Area" localSheetId="4">'แบบ ง.4-1 สื่อสาร'!$A$1:$T$19</definedName>
    <definedName name="_xlnm.Print_Area" localSheetId="23">'แบบ ง.4-2'!$A$1:$O$15</definedName>
    <definedName name="_xlnm.Print_Area">#REF!</definedName>
    <definedName name="PRINT_AREA_ME" localSheetId="18">#REF!</definedName>
    <definedName name="PRINT_AREA_ME" localSheetId="20">#REF!</definedName>
    <definedName name="PRINT_AREA_ME" localSheetId="22">#REF!</definedName>
    <definedName name="PRINT_AREA_ME" localSheetId="16">#REF!</definedName>
    <definedName name="PRINT_AREA_ME" localSheetId="17">#REF!</definedName>
    <definedName name="PRINT_AREA_ME" localSheetId="15">#REF!</definedName>
    <definedName name="PRINT_AREA_ME" localSheetId="2">#REF!</definedName>
    <definedName name="PRINT_AREA_ME" localSheetId="0">#REF!</definedName>
    <definedName name="PRINT_AREA_ME" localSheetId="3">#REF!</definedName>
    <definedName name="PRINT_AREA_ME" localSheetId="5">#REF!</definedName>
    <definedName name="PRINT_AREA_ME" localSheetId="19">#REF!</definedName>
    <definedName name="PRINT_AREA_ME" localSheetId="11">#REF!</definedName>
    <definedName name="PRINT_AREA_ME" localSheetId="1">#REF!</definedName>
    <definedName name="PRINT_AREA_ME" localSheetId="6">#REF!</definedName>
    <definedName name="PRINT_AREA_ME" localSheetId="7">#REF!</definedName>
    <definedName name="PRINT_AREA_ME" localSheetId="8">#REF!</definedName>
    <definedName name="PRINT_AREA_ME" localSheetId="9">#REF!</definedName>
    <definedName name="PRINT_AREA_ME" localSheetId="10">#REF!</definedName>
    <definedName name="PRINT_AREA_ME" localSheetId="13">#REF!</definedName>
    <definedName name="PRINT_AREA_ME" localSheetId="14">#REF!</definedName>
    <definedName name="PRINT_AREA_ME" localSheetId="12">#REF!</definedName>
    <definedName name="PRINT_AREA_ME" localSheetId="21">#REF!</definedName>
    <definedName name="PRINT_AREA_ME" localSheetId="4">#REF!</definedName>
    <definedName name="PRINT_AREA_ME" localSheetId="23">#REF!</definedName>
    <definedName name="PRINT_AREA_ME">#REF!</definedName>
    <definedName name="PRINT_AREA_MI" localSheetId="18">#REF!</definedName>
    <definedName name="PRINT_AREA_MI" localSheetId="20">#REF!</definedName>
    <definedName name="PRINT_AREA_MI" localSheetId="22">#REF!</definedName>
    <definedName name="PRINT_AREA_MI" localSheetId="16">#REF!</definedName>
    <definedName name="PRINT_AREA_MI" localSheetId="17">#REF!</definedName>
    <definedName name="PRINT_AREA_MI" localSheetId="15">#REF!</definedName>
    <definedName name="PRINT_AREA_MI" localSheetId="2">#REF!</definedName>
    <definedName name="PRINT_AREA_MI" localSheetId="0">#REF!</definedName>
    <definedName name="PRINT_AREA_MI" localSheetId="3">#REF!</definedName>
    <definedName name="PRINT_AREA_MI" localSheetId="5">#REF!</definedName>
    <definedName name="PRINT_AREA_MI" localSheetId="19">#REF!</definedName>
    <definedName name="PRINT_AREA_MI" localSheetId="11">#REF!</definedName>
    <definedName name="PRINT_AREA_MI" localSheetId="1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 localSheetId="9">#REF!</definedName>
    <definedName name="PRINT_AREA_MI" localSheetId="10">#REF!</definedName>
    <definedName name="PRINT_AREA_MI" localSheetId="13">#REF!</definedName>
    <definedName name="PRINT_AREA_MI" localSheetId="14">#REF!</definedName>
    <definedName name="PRINT_AREA_MI" localSheetId="12">#REF!</definedName>
    <definedName name="PRINT_AREA_MI" localSheetId="21">#REF!</definedName>
    <definedName name="PRINT_AREA_MI" localSheetId="4">#REF!</definedName>
    <definedName name="PRINT_AREA_MI" localSheetId="23">#REF!</definedName>
    <definedName name="PRINT_AREA_MI">#REF!</definedName>
    <definedName name="_xlnm.Print_Titles" localSheetId="18">'แบบ ง.4-1 กบค.'!$4:$6</definedName>
    <definedName name="_xlnm.Print_Titles" localSheetId="20">'แบบ ง.4-1 กพน.'!$4:$6</definedName>
    <definedName name="_xlnm.Print_Titles" localSheetId="22">'แบบ ง.4-1 กองกฏหมาย'!$4:$6</definedName>
    <definedName name="_xlnm.Print_Titles" localSheetId="16">'แบบ ง.4-1 กองคลัง'!$4:$6</definedName>
    <definedName name="_xlnm.Print_Titles" localSheetId="17">'แบบ ง.4-1 กองนโยบายและแผน'!$4:$6</definedName>
    <definedName name="_xlnm.Print_Titles" localSheetId="15">'แบบ ง.4-1 กองอาคาร'!$4:$6</definedName>
    <definedName name="_xlnm.Print_Titles" localSheetId="2">'แบบ ง.4-1 เกษตร'!$4:$6</definedName>
    <definedName name="_xlnm.Print_Titles" localSheetId="0">'แบบ ง.4-1 ครุศาสตร์'!$4:$6</definedName>
    <definedName name="_xlnm.Print_Titles" localSheetId="3">'แบบ ง.4-1 คหกรรม'!$4:$6</definedName>
    <definedName name="_xlnm.Print_Titles" localSheetId="5">'แบบ ง.4-1 บริหาร'!$4:$6</definedName>
    <definedName name="_xlnm.Print_Titles" localSheetId="19">'แบบ ง.4-1 ประชาสัมพันธ์'!$4:$6</definedName>
    <definedName name="_xlnm.Print_Titles" localSheetId="11">'แบบ ง.4-1 แพทย์แผนไทย'!$4:$6</definedName>
    <definedName name="_xlnm.Print_Titles" localSheetId="1">'แบบ ง.4-1 รร.สาธิต'!$4:$6</definedName>
    <definedName name="_xlnm.Print_Titles" localSheetId="6">'แบบ ง.4-1 วิทยาศาสตร์'!$4:$6</definedName>
    <definedName name="_xlnm.Print_Titles" localSheetId="7">'แบบ ง.4-1 วิศวกรรม'!$4:$6</definedName>
    <definedName name="_xlnm.Print_Titles" localSheetId="8">'แบบ ง.4-1 ศิลปกรรม'!$4:$6</definedName>
    <definedName name="_xlnm.Print_Titles" localSheetId="9">'แบบ ง.4-1 ศิลปศาสตร์'!$4:$6</definedName>
    <definedName name="_xlnm.Print_Titles" localSheetId="10">'แบบ ง.4-1 สถาปัตย์'!$4:$6</definedName>
    <definedName name="_xlnm.Print_Titles" localSheetId="13">'แบบ ง.4-1 สวท.'!$4:$6</definedName>
    <definedName name="_xlnm.Print_Titles" localSheetId="14">'แบบ ง.4-1 สวพ.'!$4:$6</definedName>
    <definedName name="_xlnm.Print_Titles" localSheetId="12">'แบบ ง.4-1 สวส.'!$4:$6</definedName>
    <definedName name="_xlnm.Print_Titles" localSheetId="21">'แบบ ง.4-1 สำนักบัณฑิต'!$4:$6</definedName>
    <definedName name="_xlnm.Print_Titles" localSheetId="4">'แบบ ง.4-1 สื่อสาร'!$4:$6</definedName>
    <definedName name="_xlnm.Print_Titles" localSheetId="23">'แบบ ง.4-2'!$4:$6</definedName>
    <definedName name="province">[1]จังหวัด_ลำดับ!$D$23,[1]จังหวัด_ลำดับ!$I$23,[1]จังหวัด_ลำดับ!$D$36,[1]จังหวัด_ลำดับ!$I$36,[1]จังหวัด_ลำดับ!$D$47,[1]จังหวัด_ลำดับ!$I$47,[1]จังหวัด_ลำดับ!$I$68</definedName>
    <definedName name="Q_01Government_ครอง" localSheetId="18">#REF!</definedName>
    <definedName name="Q_01Government_ครอง" localSheetId="20">#REF!</definedName>
    <definedName name="Q_01Government_ครอง" localSheetId="22">#REF!</definedName>
    <definedName name="Q_01Government_ครอง" localSheetId="16">#REF!</definedName>
    <definedName name="Q_01Government_ครอง" localSheetId="17">#REF!</definedName>
    <definedName name="Q_01Government_ครอง" localSheetId="15">#REF!</definedName>
    <definedName name="Q_01Government_ครอง" localSheetId="2">#REF!</definedName>
    <definedName name="Q_01Government_ครอง" localSheetId="0">#REF!</definedName>
    <definedName name="Q_01Government_ครอง" localSheetId="3">#REF!</definedName>
    <definedName name="Q_01Government_ครอง" localSheetId="5">#REF!</definedName>
    <definedName name="Q_01Government_ครอง" localSheetId="19">#REF!</definedName>
    <definedName name="Q_01Government_ครอง" localSheetId="11">#REF!</definedName>
    <definedName name="Q_01Government_ครอง" localSheetId="1">#REF!</definedName>
    <definedName name="Q_01Government_ครอง" localSheetId="6">#REF!</definedName>
    <definedName name="Q_01Government_ครอง" localSheetId="7">#REF!</definedName>
    <definedName name="Q_01Government_ครอง" localSheetId="8">#REF!</definedName>
    <definedName name="Q_01Government_ครอง" localSheetId="9">#REF!</definedName>
    <definedName name="Q_01Government_ครอง" localSheetId="10">#REF!</definedName>
    <definedName name="Q_01Government_ครอง" localSheetId="13">#REF!</definedName>
    <definedName name="Q_01Government_ครอง" localSheetId="14">#REF!</definedName>
    <definedName name="Q_01Government_ครอง" localSheetId="12">#REF!</definedName>
    <definedName name="Q_01Government_ครอง" localSheetId="21">#REF!</definedName>
    <definedName name="Q_01Government_ครอง" localSheetId="4">#REF!</definedName>
    <definedName name="Q_01Government_ครอง" localSheetId="23">#REF!</definedName>
    <definedName name="Q_01Government_ครอง">#REF!</definedName>
    <definedName name="Q_02Government_ว่าง" localSheetId="18">#REF!</definedName>
    <definedName name="Q_02Government_ว่าง" localSheetId="20">#REF!</definedName>
    <definedName name="Q_02Government_ว่าง" localSheetId="22">#REF!</definedName>
    <definedName name="Q_02Government_ว่าง" localSheetId="16">#REF!</definedName>
    <definedName name="Q_02Government_ว่าง" localSheetId="17">#REF!</definedName>
    <definedName name="Q_02Government_ว่าง" localSheetId="15">#REF!</definedName>
    <definedName name="Q_02Government_ว่าง" localSheetId="2">#REF!</definedName>
    <definedName name="Q_02Government_ว่าง" localSheetId="0">#REF!</definedName>
    <definedName name="Q_02Government_ว่าง" localSheetId="3">#REF!</definedName>
    <definedName name="Q_02Government_ว่าง" localSheetId="5">#REF!</definedName>
    <definedName name="Q_02Government_ว่าง" localSheetId="19">#REF!</definedName>
    <definedName name="Q_02Government_ว่าง" localSheetId="11">#REF!</definedName>
    <definedName name="Q_02Government_ว่าง" localSheetId="1">#REF!</definedName>
    <definedName name="Q_02Government_ว่าง" localSheetId="6">#REF!</definedName>
    <definedName name="Q_02Government_ว่าง" localSheetId="7">#REF!</definedName>
    <definedName name="Q_02Government_ว่าง" localSheetId="8">#REF!</definedName>
    <definedName name="Q_02Government_ว่าง" localSheetId="9">#REF!</definedName>
    <definedName name="Q_02Government_ว่าง" localSheetId="10">#REF!</definedName>
    <definedName name="Q_02Government_ว่าง" localSheetId="13">#REF!</definedName>
    <definedName name="Q_02Government_ว่าง" localSheetId="14">#REF!</definedName>
    <definedName name="Q_02Government_ว่าง" localSheetId="12">#REF!</definedName>
    <definedName name="Q_02Government_ว่าง" localSheetId="21">#REF!</definedName>
    <definedName name="Q_02Government_ว่าง" localSheetId="4">#REF!</definedName>
    <definedName name="Q_02Government_ว่าง" localSheetId="23">#REF!</definedName>
    <definedName name="Q_02Government_ว่าง">#REF!</definedName>
    <definedName name="Q_06TotalGovern" localSheetId="18">#REF!</definedName>
    <definedName name="Q_06TotalGovern" localSheetId="20">#REF!</definedName>
    <definedName name="Q_06TotalGovern" localSheetId="22">#REF!</definedName>
    <definedName name="Q_06TotalGovern" localSheetId="16">#REF!</definedName>
    <definedName name="Q_06TotalGovern" localSheetId="17">#REF!</definedName>
    <definedName name="Q_06TotalGovern" localSheetId="15">#REF!</definedName>
    <definedName name="Q_06TotalGovern" localSheetId="2">#REF!</definedName>
    <definedName name="Q_06TotalGovern" localSheetId="0">#REF!</definedName>
    <definedName name="Q_06TotalGovern" localSheetId="3">#REF!</definedName>
    <definedName name="Q_06TotalGovern" localSheetId="5">#REF!</definedName>
    <definedName name="Q_06TotalGovern" localSheetId="19">#REF!</definedName>
    <definedName name="Q_06TotalGovern" localSheetId="11">#REF!</definedName>
    <definedName name="Q_06TotalGovern" localSheetId="1">#REF!</definedName>
    <definedName name="Q_06TotalGovern" localSheetId="6">#REF!</definedName>
    <definedName name="Q_06TotalGovern" localSheetId="7">#REF!</definedName>
    <definedName name="Q_06TotalGovern" localSheetId="8">#REF!</definedName>
    <definedName name="Q_06TotalGovern" localSheetId="9">#REF!</definedName>
    <definedName name="Q_06TotalGovern" localSheetId="10">#REF!</definedName>
    <definedName name="Q_06TotalGovern" localSheetId="13">#REF!</definedName>
    <definedName name="Q_06TotalGovern" localSheetId="14">#REF!</definedName>
    <definedName name="Q_06TotalGovern" localSheetId="12">#REF!</definedName>
    <definedName name="Q_06TotalGovern" localSheetId="21">#REF!</definedName>
    <definedName name="Q_06TotalGovern" localSheetId="4">#REF!</definedName>
    <definedName name="Q_06TotalGovern" localSheetId="23">#REF!</definedName>
    <definedName name="Q_06TotalGovern">#REF!</definedName>
    <definedName name="Q_07TotalGovern_ครอง" localSheetId="18">#REF!</definedName>
    <definedName name="Q_07TotalGovern_ครอง" localSheetId="20">#REF!</definedName>
    <definedName name="Q_07TotalGovern_ครอง" localSheetId="22">#REF!</definedName>
    <definedName name="Q_07TotalGovern_ครอง" localSheetId="16">#REF!</definedName>
    <definedName name="Q_07TotalGovern_ครอง" localSheetId="17">#REF!</definedName>
    <definedName name="Q_07TotalGovern_ครอง" localSheetId="15">#REF!</definedName>
    <definedName name="Q_07TotalGovern_ครอง" localSheetId="2">#REF!</definedName>
    <definedName name="Q_07TotalGovern_ครอง" localSheetId="0">#REF!</definedName>
    <definedName name="Q_07TotalGovern_ครอง" localSheetId="3">#REF!</definedName>
    <definedName name="Q_07TotalGovern_ครอง" localSheetId="5">#REF!</definedName>
    <definedName name="Q_07TotalGovern_ครอง" localSheetId="19">#REF!</definedName>
    <definedName name="Q_07TotalGovern_ครอง" localSheetId="11">#REF!</definedName>
    <definedName name="Q_07TotalGovern_ครอง" localSheetId="1">#REF!</definedName>
    <definedName name="Q_07TotalGovern_ครอง" localSheetId="6">#REF!</definedName>
    <definedName name="Q_07TotalGovern_ครอง" localSheetId="7">#REF!</definedName>
    <definedName name="Q_07TotalGovern_ครอง" localSheetId="8">#REF!</definedName>
    <definedName name="Q_07TotalGovern_ครอง" localSheetId="9">#REF!</definedName>
    <definedName name="Q_07TotalGovern_ครอง" localSheetId="10">#REF!</definedName>
    <definedName name="Q_07TotalGovern_ครอง" localSheetId="13">#REF!</definedName>
    <definedName name="Q_07TotalGovern_ครอง" localSheetId="14">#REF!</definedName>
    <definedName name="Q_07TotalGovern_ครอง" localSheetId="12">#REF!</definedName>
    <definedName name="Q_07TotalGovern_ครอง" localSheetId="21">#REF!</definedName>
    <definedName name="Q_07TotalGovern_ครอง" localSheetId="4">#REF!</definedName>
    <definedName name="Q_07TotalGovern_ครอง" localSheetId="23">#REF!</definedName>
    <definedName name="Q_07TotalGovern_ครอง">#REF!</definedName>
    <definedName name="s" localSheetId="18">#REF!,#REF!</definedName>
    <definedName name="s" localSheetId="20">#REF!,#REF!</definedName>
    <definedName name="s" localSheetId="22">#REF!,#REF!</definedName>
    <definedName name="s" localSheetId="16">#REF!,#REF!</definedName>
    <definedName name="s" localSheetId="17">#REF!,#REF!</definedName>
    <definedName name="s" localSheetId="15">#REF!,#REF!</definedName>
    <definedName name="s" localSheetId="2">#REF!,#REF!</definedName>
    <definedName name="s" localSheetId="0">#REF!,#REF!</definedName>
    <definedName name="s" localSheetId="3">#REF!,#REF!</definedName>
    <definedName name="s" localSheetId="5">#REF!,#REF!</definedName>
    <definedName name="s" localSheetId="19">#REF!,#REF!</definedName>
    <definedName name="s" localSheetId="11">#REF!,#REF!</definedName>
    <definedName name="s" localSheetId="1">#REF!,#REF!</definedName>
    <definedName name="s" localSheetId="6">#REF!,#REF!</definedName>
    <definedName name="s" localSheetId="7">#REF!,#REF!</definedName>
    <definedName name="s" localSheetId="8">#REF!,#REF!</definedName>
    <definedName name="s" localSheetId="9">#REF!,#REF!</definedName>
    <definedName name="s" localSheetId="10">#REF!,#REF!</definedName>
    <definedName name="s" localSheetId="13">#REF!,#REF!</definedName>
    <definedName name="s" localSheetId="14">#REF!,#REF!</definedName>
    <definedName name="s" localSheetId="12">#REF!,#REF!</definedName>
    <definedName name="s" localSheetId="21">#REF!,#REF!</definedName>
    <definedName name="s" localSheetId="4">#REF!,#REF!</definedName>
    <definedName name="s" localSheetId="23">#REF!,#REF!</definedName>
    <definedName name="s">#REF!,#REF!</definedName>
    <definedName name="SAPBEXdnldView" hidden="1">"41AIXPC4NJ1Q0RY1SSD40KJLS"</definedName>
    <definedName name="SAPBEXsysID" hidden="1">"BWP"</definedName>
    <definedName name="sss" localSheetId="18">#REF!,#REF!</definedName>
    <definedName name="sss" localSheetId="20">#REF!,#REF!</definedName>
    <definedName name="sss" localSheetId="22">#REF!,#REF!</definedName>
    <definedName name="sss" localSheetId="16">#REF!,#REF!</definedName>
    <definedName name="sss" localSheetId="17">#REF!,#REF!</definedName>
    <definedName name="sss" localSheetId="15">#REF!,#REF!</definedName>
    <definedName name="sss" localSheetId="2">#REF!,#REF!</definedName>
    <definedName name="sss" localSheetId="0">#REF!,#REF!</definedName>
    <definedName name="sss" localSheetId="3">#REF!,#REF!</definedName>
    <definedName name="sss" localSheetId="5">#REF!,#REF!</definedName>
    <definedName name="sss" localSheetId="19">#REF!,#REF!</definedName>
    <definedName name="sss" localSheetId="11">#REF!,#REF!</definedName>
    <definedName name="sss" localSheetId="1">#REF!,#REF!</definedName>
    <definedName name="sss" localSheetId="6">#REF!,#REF!</definedName>
    <definedName name="sss" localSheetId="7">#REF!,#REF!</definedName>
    <definedName name="sss" localSheetId="8">#REF!,#REF!</definedName>
    <definedName name="sss" localSheetId="9">#REF!,#REF!</definedName>
    <definedName name="sss" localSheetId="10">#REF!,#REF!</definedName>
    <definedName name="sss" localSheetId="13">#REF!,#REF!</definedName>
    <definedName name="sss" localSheetId="14">#REF!,#REF!</definedName>
    <definedName name="sss" localSheetId="12">#REF!,#REF!</definedName>
    <definedName name="sss" localSheetId="21">#REF!,#REF!</definedName>
    <definedName name="sss" localSheetId="4">#REF!,#REF!</definedName>
    <definedName name="sss" localSheetId="23">#REF!,#REF!</definedName>
    <definedName name="sss">#REF!,#REF!</definedName>
    <definedName name="ssss" localSheetId="18">#REF!,#REF!</definedName>
    <definedName name="ssss" localSheetId="20">#REF!,#REF!</definedName>
    <definedName name="ssss" localSheetId="22">#REF!,#REF!</definedName>
    <definedName name="ssss" localSheetId="16">#REF!,#REF!</definedName>
    <definedName name="ssss" localSheetId="17">#REF!,#REF!</definedName>
    <definedName name="ssss" localSheetId="15">#REF!,#REF!</definedName>
    <definedName name="ssss" localSheetId="2">#REF!,#REF!</definedName>
    <definedName name="ssss" localSheetId="0">#REF!,#REF!</definedName>
    <definedName name="ssss" localSheetId="3">#REF!,#REF!</definedName>
    <definedName name="ssss" localSheetId="5">#REF!,#REF!</definedName>
    <definedName name="ssss" localSheetId="19">#REF!,#REF!</definedName>
    <definedName name="ssss" localSheetId="11">#REF!,#REF!</definedName>
    <definedName name="ssss" localSheetId="1">#REF!,#REF!</definedName>
    <definedName name="ssss" localSheetId="6">#REF!,#REF!</definedName>
    <definedName name="ssss" localSheetId="7">#REF!,#REF!</definedName>
    <definedName name="ssss" localSheetId="8">#REF!,#REF!</definedName>
    <definedName name="ssss" localSheetId="9">#REF!,#REF!</definedName>
    <definedName name="ssss" localSheetId="10">#REF!,#REF!</definedName>
    <definedName name="ssss" localSheetId="13">#REF!,#REF!</definedName>
    <definedName name="ssss" localSheetId="14">#REF!,#REF!</definedName>
    <definedName name="ssss" localSheetId="12">#REF!,#REF!</definedName>
    <definedName name="ssss" localSheetId="21">#REF!,#REF!</definedName>
    <definedName name="ssss" localSheetId="4">#REF!,#REF!</definedName>
    <definedName name="ssss" localSheetId="23">#REF!,#REF!</definedName>
    <definedName name="ssss">#REF!,#REF!</definedName>
    <definedName name="sum" localSheetId="18">#REF!</definedName>
    <definedName name="sum" localSheetId="20">#REF!</definedName>
    <definedName name="sum" localSheetId="22">#REF!</definedName>
    <definedName name="sum" localSheetId="16">#REF!</definedName>
    <definedName name="sum" localSheetId="17">#REF!</definedName>
    <definedName name="sum" localSheetId="15">#REF!</definedName>
    <definedName name="sum" localSheetId="2">#REF!</definedName>
    <definedName name="sum" localSheetId="0">#REF!</definedName>
    <definedName name="sum" localSheetId="3">#REF!</definedName>
    <definedName name="sum" localSheetId="5">#REF!</definedName>
    <definedName name="sum" localSheetId="19">#REF!</definedName>
    <definedName name="sum" localSheetId="11">#REF!</definedName>
    <definedName name="sum" localSheetId="1">#REF!</definedName>
    <definedName name="sum" localSheetId="6">#REF!</definedName>
    <definedName name="sum" localSheetId="7">#REF!</definedName>
    <definedName name="sum" localSheetId="8">#REF!</definedName>
    <definedName name="sum" localSheetId="9">#REF!</definedName>
    <definedName name="sum" localSheetId="10">#REF!</definedName>
    <definedName name="sum" localSheetId="13">#REF!</definedName>
    <definedName name="sum" localSheetId="14">#REF!</definedName>
    <definedName name="sum" localSheetId="12">#REF!</definedName>
    <definedName name="sum" localSheetId="21">#REF!</definedName>
    <definedName name="sum" localSheetId="4">#REF!</definedName>
    <definedName name="sum" localSheetId="23">#REF!</definedName>
    <definedName name="sum">#REF!</definedName>
    <definedName name="sum_1000up" localSheetId="18">#REF!,#REF!</definedName>
    <definedName name="sum_1000up" localSheetId="20">#REF!,#REF!</definedName>
    <definedName name="sum_1000up" localSheetId="22">#REF!,#REF!</definedName>
    <definedName name="sum_1000up" localSheetId="16">#REF!,#REF!</definedName>
    <definedName name="sum_1000up" localSheetId="17">#REF!,#REF!</definedName>
    <definedName name="sum_1000up" localSheetId="15">#REF!,#REF!</definedName>
    <definedName name="sum_1000up" localSheetId="2">#REF!,#REF!</definedName>
    <definedName name="sum_1000up" localSheetId="0">#REF!,#REF!</definedName>
    <definedName name="sum_1000up" localSheetId="3">#REF!,#REF!</definedName>
    <definedName name="sum_1000up" localSheetId="5">#REF!,#REF!</definedName>
    <definedName name="sum_1000up" localSheetId="19">#REF!,#REF!</definedName>
    <definedName name="sum_1000up" localSheetId="11">#REF!,#REF!</definedName>
    <definedName name="sum_1000up" localSheetId="1">#REF!,#REF!</definedName>
    <definedName name="sum_1000up" localSheetId="6">#REF!,#REF!</definedName>
    <definedName name="sum_1000up" localSheetId="7">#REF!,#REF!</definedName>
    <definedName name="sum_1000up" localSheetId="8">#REF!,#REF!</definedName>
    <definedName name="sum_1000up" localSheetId="9">#REF!,#REF!</definedName>
    <definedName name="sum_1000up" localSheetId="10">#REF!,#REF!</definedName>
    <definedName name="sum_1000up" localSheetId="13">#REF!,#REF!</definedName>
    <definedName name="sum_1000up" localSheetId="14">#REF!,#REF!</definedName>
    <definedName name="sum_1000up" localSheetId="12">#REF!,#REF!</definedName>
    <definedName name="sum_1000up" localSheetId="21">#REF!,#REF!</definedName>
    <definedName name="sum_1000up" localSheetId="4">#REF!,#REF!</definedName>
    <definedName name="sum_1000up" localSheetId="23">#REF!,#REF!</definedName>
    <definedName name="sum_1000up">#REF!,#REF!</definedName>
    <definedName name="test" localSheetId="18">#REF!</definedName>
    <definedName name="test" localSheetId="20">#REF!</definedName>
    <definedName name="test" localSheetId="22">#REF!</definedName>
    <definedName name="test" localSheetId="16">#REF!</definedName>
    <definedName name="test" localSheetId="17">#REF!</definedName>
    <definedName name="test" localSheetId="15">#REF!</definedName>
    <definedName name="test" localSheetId="2">#REF!</definedName>
    <definedName name="test" localSheetId="0">#REF!</definedName>
    <definedName name="test" localSheetId="3">#REF!</definedName>
    <definedName name="test" localSheetId="5">#REF!</definedName>
    <definedName name="test" localSheetId="19">#REF!</definedName>
    <definedName name="test" localSheetId="11">#REF!</definedName>
    <definedName name="test" localSheetId="1">#REF!</definedName>
    <definedName name="test" localSheetId="6">#REF!</definedName>
    <definedName name="test" localSheetId="7">#REF!</definedName>
    <definedName name="test" localSheetId="8">#REF!</definedName>
    <definedName name="test" localSheetId="9">#REF!</definedName>
    <definedName name="test" localSheetId="10">#REF!</definedName>
    <definedName name="test" localSheetId="13">#REF!</definedName>
    <definedName name="test" localSheetId="14">#REF!</definedName>
    <definedName name="test" localSheetId="12">#REF!</definedName>
    <definedName name="test" localSheetId="21">#REF!</definedName>
    <definedName name="test" localSheetId="4">#REF!</definedName>
    <definedName name="test" localSheetId="23">#REF!</definedName>
    <definedName name="test">#REF!</definedName>
    <definedName name="ก่อสร้าง" localSheetId="18">#REF!</definedName>
    <definedName name="ก่อสร้าง" localSheetId="20">#REF!</definedName>
    <definedName name="ก่อสร้าง" localSheetId="22">#REF!</definedName>
    <definedName name="ก่อสร้าง" localSheetId="16">#REF!</definedName>
    <definedName name="ก่อสร้าง" localSheetId="17">#REF!</definedName>
    <definedName name="ก่อสร้าง" localSheetId="15">#REF!</definedName>
    <definedName name="ก่อสร้าง" localSheetId="2">#REF!</definedName>
    <definedName name="ก่อสร้าง" localSheetId="0">#REF!</definedName>
    <definedName name="ก่อสร้าง" localSheetId="3">#REF!</definedName>
    <definedName name="ก่อสร้าง" localSheetId="5">#REF!</definedName>
    <definedName name="ก่อสร้าง" localSheetId="19">#REF!</definedName>
    <definedName name="ก่อสร้าง" localSheetId="11">#REF!</definedName>
    <definedName name="ก่อสร้าง" localSheetId="1">#REF!</definedName>
    <definedName name="ก่อสร้าง" localSheetId="6">#REF!</definedName>
    <definedName name="ก่อสร้าง" localSheetId="7">#REF!</definedName>
    <definedName name="ก่อสร้าง" localSheetId="8">#REF!</definedName>
    <definedName name="ก่อสร้าง" localSheetId="9">#REF!</definedName>
    <definedName name="ก่อสร้าง" localSheetId="10">#REF!</definedName>
    <definedName name="ก่อสร้าง" localSheetId="13">#REF!</definedName>
    <definedName name="ก่อสร้าง" localSheetId="14">#REF!</definedName>
    <definedName name="ก่อสร้าง" localSheetId="12">#REF!</definedName>
    <definedName name="ก่อสร้าง" localSheetId="21">#REF!</definedName>
    <definedName name="ก่อสร้าง" localSheetId="4">#REF!</definedName>
    <definedName name="ก่อสร้าง" localSheetId="23">#REF!</definedName>
    <definedName name="ก่อสร้าง">#REF!</definedName>
    <definedName name="การ" localSheetId="18">#REF!</definedName>
    <definedName name="การ" localSheetId="20">#REF!</definedName>
    <definedName name="การ" localSheetId="22">#REF!</definedName>
    <definedName name="การ" localSheetId="16">#REF!</definedName>
    <definedName name="การ" localSheetId="17">#REF!</definedName>
    <definedName name="การ" localSheetId="15">#REF!</definedName>
    <definedName name="การ" localSheetId="2">#REF!</definedName>
    <definedName name="การ" localSheetId="0">#REF!</definedName>
    <definedName name="การ" localSheetId="3">#REF!</definedName>
    <definedName name="การ" localSheetId="5">#REF!</definedName>
    <definedName name="การ" localSheetId="19">#REF!</definedName>
    <definedName name="การ" localSheetId="11">#REF!</definedName>
    <definedName name="การ" localSheetId="1">#REF!</definedName>
    <definedName name="การ" localSheetId="6">#REF!</definedName>
    <definedName name="การ" localSheetId="7">#REF!</definedName>
    <definedName name="การ" localSheetId="8">#REF!</definedName>
    <definedName name="การ" localSheetId="9">#REF!</definedName>
    <definedName name="การ" localSheetId="10">#REF!</definedName>
    <definedName name="การ" localSheetId="13">#REF!</definedName>
    <definedName name="การ" localSheetId="14">#REF!</definedName>
    <definedName name="การ" localSheetId="12">#REF!</definedName>
    <definedName name="การ" localSheetId="21">#REF!</definedName>
    <definedName name="การ" localSheetId="4">#REF!</definedName>
    <definedName name="การ" localSheetId="23">#REF!</definedName>
    <definedName name="การ">#REF!</definedName>
    <definedName name="ครุภัณฑ์" localSheetId="18">#REF!</definedName>
    <definedName name="ครุภัณฑ์" localSheetId="20">#REF!</definedName>
    <definedName name="ครุภัณฑ์" localSheetId="22">#REF!</definedName>
    <definedName name="ครุภัณฑ์" localSheetId="16">#REF!</definedName>
    <definedName name="ครุภัณฑ์" localSheetId="17">#REF!</definedName>
    <definedName name="ครุภัณฑ์" localSheetId="15">#REF!</definedName>
    <definedName name="ครุภัณฑ์" localSheetId="2">#REF!</definedName>
    <definedName name="ครุภัณฑ์" localSheetId="0">#REF!</definedName>
    <definedName name="ครุภัณฑ์" localSheetId="3">#REF!</definedName>
    <definedName name="ครุภัณฑ์" localSheetId="5">#REF!</definedName>
    <definedName name="ครุภัณฑ์" localSheetId="19">#REF!</definedName>
    <definedName name="ครุภัณฑ์" localSheetId="11">#REF!</definedName>
    <definedName name="ครุภัณฑ์" localSheetId="1">#REF!</definedName>
    <definedName name="ครุภัณฑ์" localSheetId="6">#REF!</definedName>
    <definedName name="ครุภัณฑ์" localSheetId="7">#REF!</definedName>
    <definedName name="ครุภัณฑ์" localSheetId="8">#REF!</definedName>
    <definedName name="ครุภัณฑ์" localSheetId="9">#REF!</definedName>
    <definedName name="ครุภัณฑ์" localSheetId="10">#REF!</definedName>
    <definedName name="ครุภัณฑ์" localSheetId="13">#REF!</definedName>
    <definedName name="ครุภัณฑ์" localSheetId="14">#REF!</definedName>
    <definedName name="ครุภัณฑ์" localSheetId="12">#REF!</definedName>
    <definedName name="ครุภัณฑ์" localSheetId="21">#REF!</definedName>
    <definedName name="ครุภัณฑ์" localSheetId="4">#REF!</definedName>
    <definedName name="ครุภัณฑ์" localSheetId="23">#REF!</definedName>
    <definedName name="ครุภัณฑ์">#REF!</definedName>
    <definedName name="ครุภัณฑ์3" localSheetId="18">#REF!</definedName>
    <definedName name="ครุภัณฑ์3" localSheetId="20">#REF!</definedName>
    <definedName name="ครุภัณฑ์3" localSheetId="22">#REF!</definedName>
    <definedName name="ครุภัณฑ์3" localSheetId="16">#REF!</definedName>
    <definedName name="ครุภัณฑ์3" localSheetId="17">#REF!</definedName>
    <definedName name="ครุภัณฑ์3" localSheetId="15">#REF!</definedName>
    <definedName name="ครุภัณฑ์3" localSheetId="2">#REF!</definedName>
    <definedName name="ครุภัณฑ์3" localSheetId="0">#REF!</definedName>
    <definedName name="ครุภัณฑ์3" localSheetId="3">#REF!</definedName>
    <definedName name="ครุภัณฑ์3" localSheetId="5">#REF!</definedName>
    <definedName name="ครุภัณฑ์3" localSheetId="19">#REF!</definedName>
    <definedName name="ครุภัณฑ์3" localSheetId="11">#REF!</definedName>
    <definedName name="ครุภัณฑ์3" localSheetId="1">#REF!</definedName>
    <definedName name="ครุภัณฑ์3" localSheetId="6">#REF!</definedName>
    <definedName name="ครุภัณฑ์3" localSheetId="7">#REF!</definedName>
    <definedName name="ครุภัณฑ์3" localSheetId="8">#REF!</definedName>
    <definedName name="ครุภัณฑ์3" localSheetId="9">#REF!</definedName>
    <definedName name="ครุภัณฑ์3" localSheetId="10">#REF!</definedName>
    <definedName name="ครุภัณฑ์3" localSheetId="13">#REF!</definedName>
    <definedName name="ครุภัณฑ์3" localSheetId="14">#REF!</definedName>
    <definedName name="ครุภัณฑ์3" localSheetId="12">#REF!</definedName>
    <definedName name="ครุภัณฑ์3" localSheetId="21">#REF!</definedName>
    <definedName name="ครุภัณฑ์3" localSheetId="4">#REF!</definedName>
    <definedName name="ครุภัณฑ์3" localSheetId="23">#REF!</definedName>
    <definedName name="ครุภัณฑ์3">#REF!</definedName>
    <definedName name="ครุภัณฑ์แก้ไช" localSheetId="18">#REF!</definedName>
    <definedName name="ครุภัณฑ์แก้ไช" localSheetId="20">#REF!</definedName>
    <definedName name="ครุภัณฑ์แก้ไช" localSheetId="22">#REF!</definedName>
    <definedName name="ครุภัณฑ์แก้ไช" localSheetId="16">#REF!</definedName>
    <definedName name="ครุภัณฑ์แก้ไช" localSheetId="17">#REF!</definedName>
    <definedName name="ครุภัณฑ์แก้ไช" localSheetId="15">#REF!</definedName>
    <definedName name="ครุภัณฑ์แก้ไช" localSheetId="2">#REF!</definedName>
    <definedName name="ครุภัณฑ์แก้ไช" localSheetId="0">#REF!</definedName>
    <definedName name="ครุภัณฑ์แก้ไช" localSheetId="3">#REF!</definedName>
    <definedName name="ครุภัณฑ์แก้ไช" localSheetId="5">#REF!</definedName>
    <definedName name="ครุภัณฑ์แก้ไช" localSheetId="19">#REF!</definedName>
    <definedName name="ครุภัณฑ์แก้ไช" localSheetId="11">#REF!</definedName>
    <definedName name="ครุภัณฑ์แก้ไช" localSheetId="1">#REF!</definedName>
    <definedName name="ครุภัณฑ์แก้ไช" localSheetId="6">#REF!</definedName>
    <definedName name="ครุภัณฑ์แก้ไช" localSheetId="7">#REF!</definedName>
    <definedName name="ครุภัณฑ์แก้ไช" localSheetId="8">#REF!</definedName>
    <definedName name="ครุภัณฑ์แก้ไช" localSheetId="9">#REF!</definedName>
    <definedName name="ครุภัณฑ์แก้ไช" localSheetId="10">#REF!</definedName>
    <definedName name="ครุภัณฑ์แก้ไช" localSheetId="13">#REF!</definedName>
    <definedName name="ครุภัณฑ์แก้ไช" localSheetId="14">#REF!</definedName>
    <definedName name="ครุภัณฑ์แก้ไช" localSheetId="12">#REF!</definedName>
    <definedName name="ครุภัณฑ์แก้ไช" localSheetId="21">#REF!</definedName>
    <definedName name="ครุภัณฑ์แก้ไช" localSheetId="4">#REF!</definedName>
    <definedName name="ครุภัณฑ์แก้ไช" localSheetId="23">#REF!</definedName>
    <definedName name="ครุภัณฑ์แก้ไช">#REF!</definedName>
    <definedName name="ตชว" localSheetId="18">#REF!</definedName>
    <definedName name="ตชว" localSheetId="20">#REF!</definedName>
    <definedName name="ตชว" localSheetId="22">#REF!</definedName>
    <definedName name="ตชว" localSheetId="16">#REF!</definedName>
    <definedName name="ตชว" localSheetId="17">#REF!</definedName>
    <definedName name="ตชว" localSheetId="15">#REF!</definedName>
    <definedName name="ตชว" localSheetId="2">#REF!</definedName>
    <definedName name="ตชว" localSheetId="0">#REF!</definedName>
    <definedName name="ตชว" localSheetId="3">#REF!</definedName>
    <definedName name="ตชว" localSheetId="5">#REF!</definedName>
    <definedName name="ตชว" localSheetId="19">#REF!</definedName>
    <definedName name="ตชว" localSheetId="11">#REF!</definedName>
    <definedName name="ตชว" localSheetId="1">#REF!</definedName>
    <definedName name="ตชว" localSheetId="6">#REF!</definedName>
    <definedName name="ตชว" localSheetId="7">#REF!</definedName>
    <definedName name="ตชว" localSheetId="8">#REF!</definedName>
    <definedName name="ตชว" localSheetId="9">#REF!</definedName>
    <definedName name="ตชว" localSheetId="10">#REF!</definedName>
    <definedName name="ตชว" localSheetId="13">#REF!</definedName>
    <definedName name="ตชว" localSheetId="14">#REF!</definedName>
    <definedName name="ตชว" localSheetId="12">#REF!</definedName>
    <definedName name="ตชว" localSheetId="21">#REF!</definedName>
    <definedName name="ตชว" localSheetId="4">#REF!</definedName>
    <definedName name="ตชว" localSheetId="23">#REF!</definedName>
    <definedName name="ตชว">#REF!</definedName>
    <definedName name="แผนงานจัดการศึกษาระดับอุดมศึกษา" localSheetId="18">[2]ศูนย์สัตวศาสตร์ฯ!#REF!</definedName>
    <definedName name="แผนงานจัดการศึกษาระดับอุดมศึกษา" localSheetId="20">[2]ศูนย์สัตวศาสตร์ฯ!#REF!</definedName>
    <definedName name="แผนงานจัดการศึกษาระดับอุดมศึกษา" localSheetId="22">[2]ศูนย์สัตวศาสตร์ฯ!#REF!</definedName>
    <definedName name="แผนงานจัดการศึกษาระดับอุดมศึกษา" localSheetId="16">[2]ศูนย์สัตวศาสตร์ฯ!#REF!</definedName>
    <definedName name="แผนงานจัดการศึกษาระดับอุดมศึกษา" localSheetId="17">[2]ศูนย์สัตวศาสตร์ฯ!#REF!</definedName>
    <definedName name="แผนงานจัดการศึกษาระดับอุดมศึกษา" localSheetId="15">[2]ศูนย์สัตวศาสตร์ฯ!#REF!</definedName>
    <definedName name="แผนงานจัดการศึกษาระดับอุดมศึกษา" localSheetId="2">[2]ศูนย์สัตวศาสตร์ฯ!#REF!</definedName>
    <definedName name="แผนงานจัดการศึกษาระดับอุดมศึกษา" localSheetId="0">[2]ศูนย์สัตวศาสตร์ฯ!#REF!</definedName>
    <definedName name="แผนงานจัดการศึกษาระดับอุดมศึกษา" localSheetId="3">[2]ศูนย์สัตวศาสตร์ฯ!#REF!</definedName>
    <definedName name="แผนงานจัดการศึกษาระดับอุดมศึกษา" localSheetId="5">[2]ศูนย์สัตวศาสตร์ฯ!#REF!</definedName>
    <definedName name="แผนงานจัดการศึกษาระดับอุดมศึกษา" localSheetId="19">[2]ศูนย์สัตวศาสตร์ฯ!#REF!</definedName>
    <definedName name="แผนงานจัดการศึกษาระดับอุดมศึกษา" localSheetId="11">[2]ศูนย์สัตวศาสตร์ฯ!#REF!</definedName>
    <definedName name="แผนงานจัดการศึกษาระดับอุดมศึกษา" localSheetId="1">[2]ศูนย์สัตวศาสตร์ฯ!#REF!</definedName>
    <definedName name="แผนงานจัดการศึกษาระดับอุดมศึกษา" localSheetId="6">[2]ศูนย์สัตวศาสตร์ฯ!#REF!</definedName>
    <definedName name="แผนงานจัดการศึกษาระดับอุดมศึกษา" localSheetId="7">[2]ศูนย์สัตวศาสตร์ฯ!#REF!</definedName>
    <definedName name="แผนงานจัดการศึกษาระดับอุดมศึกษา" localSheetId="8">[2]ศูนย์สัตวศาสตร์ฯ!#REF!</definedName>
    <definedName name="แผนงานจัดการศึกษาระดับอุดมศึกษา" localSheetId="9">[2]ศูนย์สัตวศาสตร์ฯ!#REF!</definedName>
    <definedName name="แผนงานจัดการศึกษาระดับอุดมศึกษา" localSheetId="10">[2]ศูนย์สัตวศาสตร์ฯ!#REF!</definedName>
    <definedName name="แผนงานจัดการศึกษาระดับอุดมศึกษา" localSheetId="13">[2]ศูนย์สัตวศาสตร์ฯ!#REF!</definedName>
    <definedName name="แผนงานจัดการศึกษาระดับอุดมศึกษา" localSheetId="14">[2]ศูนย์สัตวศาสตร์ฯ!#REF!</definedName>
    <definedName name="แผนงานจัดการศึกษาระดับอุดมศึกษา" localSheetId="12">[2]ศูนย์สัตวศาสตร์ฯ!#REF!</definedName>
    <definedName name="แผนงานจัดการศึกษาระดับอุดมศึกษา" localSheetId="21">[2]ศูนย์สัตวศาสตร์ฯ!#REF!</definedName>
    <definedName name="แผนงานจัดการศึกษาระดับอุดมศึกษา" localSheetId="4">[2]ศูนย์สัตวศาสตร์ฯ!#REF!</definedName>
    <definedName name="แผนงานจัดการศึกษาระดับอุดมศึกษา" localSheetId="23">[2]ศูนย์สัตวศาสตร์ฯ!#REF!</definedName>
    <definedName name="แผนงานจัดการศึกษาระดับอุดมศึกษา">[2]ศูนย์สัตวศาสตร์ฯ!#REF!</definedName>
    <definedName name="ฟฟฟ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7" l="1"/>
  <c r="F9" i="17"/>
  <c r="G14" i="10"/>
  <c r="F14" i="10"/>
  <c r="G9" i="9"/>
  <c r="F9" i="9"/>
  <c r="G9" i="8"/>
  <c r="F9" i="8"/>
  <c r="G9" i="6"/>
  <c r="F9" i="6"/>
  <c r="G9" i="5"/>
  <c r="F9" i="5"/>
  <c r="G9" i="4"/>
  <c r="F9" i="4"/>
  <c r="G9" i="3"/>
  <c r="G7" i="2"/>
  <c r="G9" i="2"/>
  <c r="F9" i="2"/>
  <c r="P11" i="26" l="1"/>
  <c r="P10" i="26"/>
  <c r="P9" i="26"/>
  <c r="S7" i="26"/>
  <c r="U7" i="26" s="1"/>
  <c r="P7" i="26"/>
  <c r="F16" i="25"/>
  <c r="U16" i="25" s="1"/>
  <c r="F15" i="25"/>
  <c r="U15" i="25" s="1"/>
  <c r="F14" i="25"/>
  <c r="U14" i="25" s="1"/>
  <c r="F13" i="25"/>
  <c r="U13" i="25" s="1"/>
  <c r="F12" i="25"/>
  <c r="U12" i="25" s="1"/>
  <c r="F11" i="25"/>
  <c r="U11" i="25" s="1"/>
  <c r="F10" i="25"/>
  <c r="U10" i="25" s="1"/>
  <c r="G9" i="25"/>
  <c r="G7" i="25" s="1"/>
  <c r="U7" i="25"/>
  <c r="X7" i="25" l="1"/>
  <c r="Z7" i="25" s="1"/>
  <c r="F9" i="25"/>
  <c r="F7" i="25" s="1"/>
  <c r="F12" i="24" l="1"/>
  <c r="U12" i="24" s="1"/>
  <c r="F11" i="24"/>
  <c r="U11" i="24" s="1"/>
  <c r="F10" i="24"/>
  <c r="U10" i="24" s="1"/>
  <c r="G9" i="24"/>
  <c r="G7" i="24" s="1"/>
  <c r="X7" i="24"/>
  <c r="Z7" i="24" s="1"/>
  <c r="U7" i="24"/>
  <c r="F11" i="23"/>
  <c r="F9" i="23" s="1"/>
  <c r="F7" i="23" s="1"/>
  <c r="U10" i="23"/>
  <c r="G9" i="23"/>
  <c r="G7" i="23" s="1"/>
  <c r="X7" i="23"/>
  <c r="Z7" i="23" s="1"/>
  <c r="U7" i="23"/>
  <c r="F20" i="22"/>
  <c r="U20" i="22" s="1"/>
  <c r="F19" i="22"/>
  <c r="U19" i="22" s="1"/>
  <c r="F18" i="22"/>
  <c r="U18" i="22" s="1"/>
  <c r="F17" i="22"/>
  <c r="U17" i="22" s="1"/>
  <c r="F16" i="22"/>
  <c r="U16" i="22" s="1"/>
  <c r="F15" i="22"/>
  <c r="U15" i="22" s="1"/>
  <c r="F14" i="22"/>
  <c r="U14" i="22" s="1"/>
  <c r="F13" i="22"/>
  <c r="U13" i="22" s="1"/>
  <c r="F12" i="22"/>
  <c r="U12" i="22" s="1"/>
  <c r="F11" i="22"/>
  <c r="U11" i="22" s="1"/>
  <c r="F10" i="22"/>
  <c r="X7" i="22"/>
  <c r="Z7" i="22" s="1"/>
  <c r="G9" i="22"/>
  <c r="G7" i="22" s="1"/>
  <c r="U7" i="22"/>
  <c r="F11" i="21"/>
  <c r="U11" i="21" s="1"/>
  <c r="F10" i="21"/>
  <c r="U10" i="21" s="1"/>
  <c r="X7" i="21"/>
  <c r="Z7" i="21" s="1"/>
  <c r="G9" i="21"/>
  <c r="G7" i="21" s="1"/>
  <c r="U7" i="21"/>
  <c r="F16" i="20"/>
  <c r="U16" i="20" s="1"/>
  <c r="F15" i="20"/>
  <c r="U15" i="20" s="1"/>
  <c r="F14" i="20"/>
  <c r="U14" i="20" s="1"/>
  <c r="F13" i="20"/>
  <c r="U13" i="20" s="1"/>
  <c r="F12" i="20"/>
  <c r="U12" i="20" s="1"/>
  <c r="F11" i="20"/>
  <c r="U11" i="20" s="1"/>
  <c r="F10" i="20"/>
  <c r="X7" i="20"/>
  <c r="Z7" i="20" s="1"/>
  <c r="G9" i="20"/>
  <c r="G7" i="20" s="1"/>
  <c r="U7" i="20"/>
  <c r="X7" i="19"/>
  <c r="Z7" i="19" s="1"/>
  <c r="F13" i="19"/>
  <c r="U13" i="19" s="1"/>
  <c r="F12" i="19"/>
  <c r="U12" i="19" s="1"/>
  <c r="F11" i="19"/>
  <c r="U11" i="19" s="1"/>
  <c r="F10" i="19"/>
  <c r="U10" i="19" s="1"/>
  <c r="G9" i="19"/>
  <c r="G7" i="19" s="1"/>
  <c r="U7" i="19"/>
  <c r="G31" i="17"/>
  <c r="F32" i="17"/>
  <c r="F33" i="17"/>
  <c r="U33" i="17" s="1"/>
  <c r="F34" i="17"/>
  <c r="U34" i="17" s="1"/>
  <c r="F17" i="18"/>
  <c r="U17" i="18" s="1"/>
  <c r="F16" i="18"/>
  <c r="U16" i="18" s="1"/>
  <c r="F15" i="18"/>
  <c r="U15" i="18" s="1"/>
  <c r="F14" i="18"/>
  <c r="U14" i="18" s="1"/>
  <c r="F13" i="18"/>
  <c r="U13" i="18" s="1"/>
  <c r="F12" i="18"/>
  <c r="U12" i="18" s="1"/>
  <c r="U11" i="18"/>
  <c r="F11" i="18"/>
  <c r="F10" i="18"/>
  <c r="U10" i="18" s="1"/>
  <c r="X7" i="18"/>
  <c r="Z7" i="18" s="1"/>
  <c r="G9" i="18"/>
  <c r="G7" i="18" s="1"/>
  <c r="U7" i="18"/>
  <c r="F28" i="17"/>
  <c r="U28" i="17" s="1"/>
  <c r="F27" i="17"/>
  <c r="U27" i="17" s="1"/>
  <c r="F26" i="17"/>
  <c r="U26" i="17" s="1"/>
  <c r="F25" i="17"/>
  <c r="U25" i="17" s="1"/>
  <c r="F24" i="17"/>
  <c r="U24" i="17" s="1"/>
  <c r="F23" i="17"/>
  <c r="U23" i="17" s="1"/>
  <c r="F22" i="17"/>
  <c r="U22" i="17" s="1"/>
  <c r="F12" i="17"/>
  <c r="U12" i="17" s="1"/>
  <c r="F21" i="17"/>
  <c r="U21" i="17" s="1"/>
  <c r="F20" i="17"/>
  <c r="U20" i="17" s="1"/>
  <c r="F19" i="17"/>
  <c r="U19" i="17" s="1"/>
  <c r="F18" i="17"/>
  <c r="U18" i="17" s="1"/>
  <c r="F17" i="17"/>
  <c r="U17" i="17" s="1"/>
  <c r="F11" i="17"/>
  <c r="U11" i="17" s="1"/>
  <c r="F16" i="17"/>
  <c r="U16" i="17" s="1"/>
  <c r="F15" i="17"/>
  <c r="U15" i="17" s="1"/>
  <c r="F14" i="17"/>
  <c r="U14" i="17" s="1"/>
  <c r="F10" i="17"/>
  <c r="U10" i="17" s="1"/>
  <c r="F13" i="17"/>
  <c r="U13" i="17" s="1"/>
  <c r="G7" i="17"/>
  <c r="U7" i="17"/>
  <c r="F12" i="16"/>
  <c r="U12" i="16" s="1"/>
  <c r="F11" i="16"/>
  <c r="F10" i="16"/>
  <c r="U10" i="16" s="1"/>
  <c r="G9" i="16"/>
  <c r="G7" i="16" s="1"/>
  <c r="U7" i="16"/>
  <c r="F16" i="15"/>
  <c r="U16" i="15" s="1"/>
  <c r="F15" i="15"/>
  <c r="U15" i="15" s="1"/>
  <c r="F14" i="15"/>
  <c r="U14" i="15" s="1"/>
  <c r="F13" i="15"/>
  <c r="U13" i="15" s="1"/>
  <c r="F12" i="15"/>
  <c r="U12" i="15" s="1"/>
  <c r="F11" i="15"/>
  <c r="U11" i="15" s="1"/>
  <c r="F10" i="15"/>
  <c r="U10" i="15" s="1"/>
  <c r="G9" i="15"/>
  <c r="G7" i="15" s="1"/>
  <c r="V8" i="15"/>
  <c r="U7" i="15"/>
  <c r="F26" i="13"/>
  <c r="U26" i="13" s="1"/>
  <c r="F25" i="13"/>
  <c r="U25" i="13" s="1"/>
  <c r="F24" i="13"/>
  <c r="U24" i="13" s="1"/>
  <c r="F23" i="13"/>
  <c r="U23" i="13" s="1"/>
  <c r="F22" i="13"/>
  <c r="U22" i="13" s="1"/>
  <c r="F21" i="13"/>
  <c r="U21" i="13" s="1"/>
  <c r="F20" i="13"/>
  <c r="U20" i="13" s="1"/>
  <c r="F19" i="13"/>
  <c r="U19" i="13" s="1"/>
  <c r="F18" i="13"/>
  <c r="U18" i="13" s="1"/>
  <c r="F17" i="13"/>
  <c r="U17" i="13" s="1"/>
  <c r="F16" i="13"/>
  <c r="U16" i="13" s="1"/>
  <c r="F15" i="13"/>
  <c r="U15" i="13" s="1"/>
  <c r="F14" i="13"/>
  <c r="U14" i="13" s="1"/>
  <c r="F13" i="13"/>
  <c r="U13" i="13" s="1"/>
  <c r="F12" i="13"/>
  <c r="U12" i="13" s="1"/>
  <c r="F11" i="13"/>
  <c r="F10" i="13"/>
  <c r="U10" i="13" s="1"/>
  <c r="X7" i="13"/>
  <c r="Z7" i="13" s="1"/>
  <c r="G9" i="13"/>
  <c r="G7" i="13" s="1"/>
  <c r="U7" i="13"/>
  <c r="F10" i="12"/>
  <c r="F9" i="12" s="1"/>
  <c r="F7" i="12" s="1"/>
  <c r="G9" i="12"/>
  <c r="G7" i="12" s="1"/>
  <c r="X7" i="12"/>
  <c r="Z7" i="12" s="1"/>
  <c r="U7" i="12"/>
  <c r="G17" i="7"/>
  <c r="U20" i="7"/>
  <c r="U19" i="7"/>
  <c r="F18" i="7"/>
  <c r="U18" i="7" s="1"/>
  <c r="V17" i="7"/>
  <c r="F12" i="11"/>
  <c r="U12" i="11" s="1"/>
  <c r="F11" i="11"/>
  <c r="F10" i="11"/>
  <c r="U10" i="11" s="1"/>
  <c r="G9" i="11"/>
  <c r="G7" i="11" s="1"/>
  <c r="U7" i="11"/>
  <c r="F16" i="10"/>
  <c r="U16" i="10" s="1"/>
  <c r="F15" i="10"/>
  <c r="U15" i="10" s="1"/>
  <c r="F22" i="10"/>
  <c r="U22" i="10" s="1"/>
  <c r="F21" i="10"/>
  <c r="U21" i="10" s="1"/>
  <c r="F20" i="10"/>
  <c r="U20" i="10" s="1"/>
  <c r="F19" i="10"/>
  <c r="U19" i="10" s="1"/>
  <c r="F18" i="10"/>
  <c r="U18" i="10" s="1"/>
  <c r="F17" i="10"/>
  <c r="U17" i="10" s="1"/>
  <c r="V14" i="10"/>
  <c r="F11" i="10"/>
  <c r="F10" i="10"/>
  <c r="U10" i="10" s="1"/>
  <c r="G9" i="10"/>
  <c r="G8" i="10" s="1"/>
  <c r="G7" i="10" s="1"/>
  <c r="U7" i="10"/>
  <c r="F17" i="9"/>
  <c r="U17" i="9" s="1"/>
  <c r="F36" i="9"/>
  <c r="U36" i="9" s="1"/>
  <c r="F16" i="9"/>
  <c r="U16" i="9" s="1"/>
  <c r="F15" i="9"/>
  <c r="U15" i="9" s="1"/>
  <c r="F14" i="9"/>
  <c r="U14" i="9" s="1"/>
  <c r="F13" i="9"/>
  <c r="U13" i="9" s="1"/>
  <c r="F35" i="9"/>
  <c r="U35" i="9" s="1"/>
  <c r="F34" i="9"/>
  <c r="U34" i="9" s="1"/>
  <c r="F12" i="9"/>
  <c r="U12" i="9" s="1"/>
  <c r="F33" i="9"/>
  <c r="U33" i="9" s="1"/>
  <c r="F32" i="9"/>
  <c r="U32" i="9" s="1"/>
  <c r="F31" i="9"/>
  <c r="U31" i="9" s="1"/>
  <c r="F30" i="9"/>
  <c r="U30" i="9" s="1"/>
  <c r="F11" i="9"/>
  <c r="U11" i="9" s="1"/>
  <c r="F29" i="9"/>
  <c r="U29" i="9" s="1"/>
  <c r="F28" i="9"/>
  <c r="U28" i="9" s="1"/>
  <c r="F27" i="9"/>
  <c r="U27" i="9" s="1"/>
  <c r="F26" i="9"/>
  <c r="U26" i="9" s="1"/>
  <c r="F10" i="9"/>
  <c r="U10" i="9" s="1"/>
  <c r="F25" i="9"/>
  <c r="U25" i="9" s="1"/>
  <c r="U24" i="9"/>
  <c r="F23" i="9"/>
  <c r="U23" i="9" s="1"/>
  <c r="F22" i="9"/>
  <c r="U22" i="9" s="1"/>
  <c r="F21" i="9"/>
  <c r="U21" i="9" s="1"/>
  <c r="F20" i="9"/>
  <c r="U20" i="9" s="1"/>
  <c r="F19" i="9"/>
  <c r="U19" i="9" s="1"/>
  <c r="F18" i="9"/>
  <c r="U18" i="9" s="1"/>
  <c r="G7" i="9"/>
  <c r="U7" i="9"/>
  <c r="U16" i="7"/>
  <c r="U15" i="7"/>
  <c r="F23" i="8"/>
  <c r="U23" i="8" s="1"/>
  <c r="F22" i="8"/>
  <c r="U22" i="8" s="1"/>
  <c r="F21" i="8"/>
  <c r="U21" i="8" s="1"/>
  <c r="F36" i="8"/>
  <c r="U36" i="8" s="1"/>
  <c r="F35" i="8"/>
  <c r="U35" i="8" s="1"/>
  <c r="F34" i="8"/>
  <c r="U34" i="8" s="1"/>
  <c r="F33" i="8"/>
  <c r="U33" i="8" s="1"/>
  <c r="F32" i="8"/>
  <c r="U32" i="8" s="1"/>
  <c r="F20" i="8"/>
  <c r="U20" i="8" s="1"/>
  <c r="F19" i="8"/>
  <c r="U19" i="8" s="1"/>
  <c r="F18" i="8"/>
  <c r="U18" i="8" s="1"/>
  <c r="F31" i="8"/>
  <c r="U31" i="8" s="1"/>
  <c r="F17" i="8"/>
  <c r="U17" i="8" s="1"/>
  <c r="F16" i="8"/>
  <c r="U16" i="8" s="1"/>
  <c r="F15" i="8"/>
  <c r="U15" i="8" s="1"/>
  <c r="F14" i="8"/>
  <c r="U14" i="8" s="1"/>
  <c r="F30" i="8"/>
  <c r="U30" i="8" s="1"/>
  <c r="F29" i="8"/>
  <c r="U29" i="8" s="1"/>
  <c r="F28" i="8"/>
  <c r="U28" i="8" s="1"/>
  <c r="F27" i="8"/>
  <c r="U27" i="8" s="1"/>
  <c r="F13" i="8"/>
  <c r="U13" i="8" s="1"/>
  <c r="F12" i="8"/>
  <c r="U12" i="8" s="1"/>
  <c r="F26" i="8"/>
  <c r="U26" i="8" s="1"/>
  <c r="F25" i="8"/>
  <c r="U25" i="8" s="1"/>
  <c r="F24" i="8"/>
  <c r="U24" i="8" s="1"/>
  <c r="F11" i="8"/>
  <c r="U11" i="8" s="1"/>
  <c r="F10" i="8"/>
  <c r="U10" i="8" s="1"/>
  <c r="X7" i="8"/>
  <c r="Z7" i="8" s="1"/>
  <c r="G7" i="8"/>
  <c r="U7" i="8"/>
  <c r="F14" i="7"/>
  <c r="U14" i="7" s="1"/>
  <c r="F13" i="7"/>
  <c r="U13" i="7" s="1"/>
  <c r="F12" i="7"/>
  <c r="U12" i="7" s="1"/>
  <c r="F11" i="7"/>
  <c r="U11" i="7" s="1"/>
  <c r="F10" i="7"/>
  <c r="U10" i="7" s="1"/>
  <c r="G9" i="7"/>
  <c r="G8" i="7" s="1"/>
  <c r="G7" i="7" s="1"/>
  <c r="U7" i="7"/>
  <c r="F13" i="6"/>
  <c r="U13" i="6" s="1"/>
  <c r="F12" i="6"/>
  <c r="U12" i="6" s="1"/>
  <c r="W10" i="6"/>
  <c r="F10" i="6"/>
  <c r="U10" i="6" s="1"/>
  <c r="F11" i="6"/>
  <c r="U11" i="6" s="1"/>
  <c r="G7" i="6"/>
  <c r="U7" i="6"/>
  <c r="F11" i="5"/>
  <c r="U11" i="5" s="1"/>
  <c r="F10" i="5"/>
  <c r="F7" i="5" s="1"/>
  <c r="G7" i="5"/>
  <c r="U7" i="5"/>
  <c r="F12" i="4"/>
  <c r="U12" i="4" s="1"/>
  <c r="F11" i="4"/>
  <c r="U11" i="4" s="1"/>
  <c r="F20" i="4"/>
  <c r="U20" i="4" s="1"/>
  <c r="F19" i="4"/>
  <c r="U19" i="4" s="1"/>
  <c r="F18" i="4"/>
  <c r="U18" i="4" s="1"/>
  <c r="F17" i="4"/>
  <c r="U17" i="4" s="1"/>
  <c r="F16" i="4"/>
  <c r="F15" i="4"/>
  <c r="U15" i="4" s="1"/>
  <c r="F10" i="4"/>
  <c r="U10" i="4" s="1"/>
  <c r="F14" i="4"/>
  <c r="U14" i="4" s="1"/>
  <c r="F13" i="4"/>
  <c r="U13" i="4" s="1"/>
  <c r="X9" i="4"/>
  <c r="G7" i="4"/>
  <c r="X7" i="4"/>
  <c r="Z7" i="4" s="1"/>
  <c r="U7" i="4"/>
  <c r="F14" i="3"/>
  <c r="U14" i="3" s="1"/>
  <c r="F10" i="3"/>
  <c r="F13" i="3"/>
  <c r="U13" i="3" s="1"/>
  <c r="F12" i="3"/>
  <c r="U12" i="3" s="1"/>
  <c r="F11" i="3"/>
  <c r="U11" i="3" s="1"/>
  <c r="G7" i="3"/>
  <c r="U7" i="3"/>
  <c r="F30" i="2"/>
  <c r="U30" i="2" s="1"/>
  <c r="F29" i="2"/>
  <c r="U29" i="2" s="1"/>
  <c r="F28" i="2"/>
  <c r="U28" i="2" s="1"/>
  <c r="F27" i="2"/>
  <c r="U27" i="2" s="1"/>
  <c r="F13" i="2"/>
  <c r="U13" i="2" s="1"/>
  <c r="F26" i="2"/>
  <c r="U26" i="2" s="1"/>
  <c r="F25" i="2"/>
  <c r="U25" i="2" s="1"/>
  <c r="F24" i="2"/>
  <c r="U24" i="2" s="1"/>
  <c r="F12" i="2"/>
  <c r="U12" i="2" s="1"/>
  <c r="F23" i="2"/>
  <c r="U23" i="2" s="1"/>
  <c r="F22" i="2"/>
  <c r="U22" i="2" s="1"/>
  <c r="F21" i="2"/>
  <c r="U21" i="2" s="1"/>
  <c r="F11" i="2"/>
  <c r="U11" i="2" s="1"/>
  <c r="F20" i="2"/>
  <c r="U20" i="2" s="1"/>
  <c r="F19" i="2"/>
  <c r="U19" i="2" s="1"/>
  <c r="F10" i="2"/>
  <c r="U10" i="2" s="1"/>
  <c r="F18" i="2"/>
  <c r="U18" i="2" s="1"/>
  <c r="F17" i="2"/>
  <c r="U17" i="2" s="1"/>
  <c r="F16" i="2"/>
  <c r="U16" i="2" s="1"/>
  <c r="F15" i="2"/>
  <c r="F14" i="2"/>
  <c r="U14" i="2" s="1"/>
  <c r="F31" i="17" l="1"/>
  <c r="F17" i="7"/>
  <c r="U10" i="3"/>
  <c r="F9" i="3"/>
  <c r="F7" i="4"/>
  <c r="U7" i="2"/>
  <c r="F9" i="24"/>
  <c r="F7" i="24" s="1"/>
  <c r="U11" i="23"/>
  <c r="F9" i="22"/>
  <c r="F7" i="22" s="1"/>
  <c r="U10" i="22"/>
  <c r="F9" i="20"/>
  <c r="F7" i="20" s="1"/>
  <c r="F9" i="21"/>
  <c r="F7" i="21" s="1"/>
  <c r="U10" i="20"/>
  <c r="F9" i="19"/>
  <c r="F7" i="19" s="1"/>
  <c r="U32" i="17"/>
  <c r="F9" i="18"/>
  <c r="F7" i="18" s="1"/>
  <c r="X7" i="17"/>
  <c r="Z7" i="17" s="1"/>
  <c r="F7" i="17"/>
  <c r="F9" i="16"/>
  <c r="F7" i="16" s="1"/>
  <c r="X7" i="16"/>
  <c r="Z7" i="16" s="1"/>
  <c r="U11" i="16"/>
  <c r="F9" i="13"/>
  <c r="F7" i="13" s="1"/>
  <c r="X7" i="15"/>
  <c r="Z7" i="15" s="1"/>
  <c r="F9" i="15"/>
  <c r="F7" i="15" s="1"/>
  <c r="U11" i="13"/>
  <c r="U10" i="12"/>
  <c r="X7" i="11"/>
  <c r="Z7" i="11" s="1"/>
  <c r="F9" i="11"/>
  <c r="F7" i="11" s="1"/>
  <c r="F9" i="10"/>
  <c r="F8" i="10" s="1"/>
  <c r="U11" i="11"/>
  <c r="U11" i="10"/>
  <c r="F7" i="9"/>
  <c r="X7" i="9"/>
  <c r="Z7" i="9" s="1"/>
  <c r="F7" i="8"/>
  <c r="F9" i="7"/>
  <c r="F8" i="7" s="1"/>
  <c r="X7" i="7"/>
  <c r="Z7" i="7" s="1"/>
  <c r="F7" i="6"/>
  <c r="X7" i="6"/>
  <c r="Z7" i="6" s="1"/>
  <c r="X7" i="5"/>
  <c r="Z7" i="5" s="1"/>
  <c r="U16" i="4"/>
  <c r="U10" i="5"/>
  <c r="F7" i="3"/>
  <c r="X7" i="3"/>
  <c r="Z7" i="3" s="1"/>
  <c r="F7" i="2"/>
  <c r="U15" i="2"/>
  <c r="F7" i="7" l="1"/>
  <c r="F7" i="10"/>
  <c r="X7" i="10"/>
  <c r="Z7" i="10" s="1"/>
  <c r="X7" i="2"/>
  <c r="Z7" i="2" s="1"/>
</calcChain>
</file>

<file path=xl/sharedStrings.xml><?xml version="1.0" encoding="utf-8"?>
<sst xmlns="http://schemas.openxmlformats.org/spreadsheetml/2006/main" count="1218" uniqueCount="279">
  <si>
    <t xml:space="preserve">ลำดับ
</t>
  </si>
  <si>
    <t>รายการ</t>
  </si>
  <si>
    <t>งบประมาณรายจ่ายประจำปี 2564</t>
  </si>
  <si>
    <t>จำนวนหน่วย</t>
  </si>
  <si>
    <t>หน่วยนับ</t>
  </si>
  <si>
    <t>ราคาต่อหน่วย</t>
  </si>
  <si>
    <t>เสนอขอ
งบประมาณรวม</t>
  </si>
  <si>
    <t>ได้รับจัดสรรงบประมาณประจำปี 2564</t>
  </si>
  <si>
    <t>รวมค่าครุภัณฑ์</t>
  </si>
  <si>
    <t>ผลผลิต ผู้สำเร็จการศึกษาด้านวิทยาศาสตร์และเทคโนโลยี</t>
  </si>
  <si>
    <t>คณะครุศาสตร์อุตสาหกรรม</t>
  </si>
  <si>
    <t>ชุดทดลองการควบคุมและเรียนรู้พื้นฐานด้านการออกแบบและพัฒนาหุ่นยนต์อัจฉริยะ</t>
  </si>
  <si>
    <t>ชุด</t>
  </si>
  <si>
    <t>ครุภัณฑ์ห้องปฏิบัติการดิจิทัลเพื่อพัฒนาสมรรถนะด้านวิทยาการคำนวณ</t>
  </si>
  <si>
    <t>ชุดปฏิบัติการขึ้นรูปด้วยความแม่นยำ</t>
  </si>
  <si>
    <t>ครุภัณฑ์ห้องปฏิบัติการระบบควบคุมกระบวนการอัตโนมัติ</t>
  </si>
  <si>
    <t>ชุดปฏิบัติการเพื่อพัฒนาสมรรถนะด้านการเขียนโปรแกรมคอมพิวเตอร์ขั้นสูง</t>
  </si>
  <si>
    <t>ชุดทดลองระบบสมองกลฝังตัว</t>
  </si>
  <si>
    <t>ครุภัณฑ์ห้องปฏิบัติการหุ่นยนต์อุตสาหกรรมแบบ IoT</t>
  </si>
  <si>
    <t>ชุดฝึกปฏิบัติการพัฒนาสมรรถนะขั้นสูงด้านดิจิทัลสามมิติสำหรับเทคโนโลยี AR/VR/MR</t>
  </si>
  <si>
    <t>ชุดปฏิบัติการมาตรวิทยามิติ สำหรับการขึ้นรูปด้วยความแม่นยำ</t>
  </si>
  <si>
    <t>ชุดปฏิบัติการเทคโนโลยียานยนต์สมัยใหม่</t>
  </si>
  <si>
    <t>ครุภัณฑ์ห้องปฏิบัติการประลองทักษะดิจิทัลเพื่อพัฒนาสมรรถนะด้านดิจิทัลขั้นสูง</t>
  </si>
  <si>
    <t>ครุภัณฑ์ห้องเรียนอัจฉริยะ (Smart Classroom)</t>
  </si>
  <si>
    <t>ชุดสนับสนุนการเรียนการสอน</t>
  </si>
  <si>
    <t>ชุดพัฒนาอุปกรณ์และระบบอัจฉริยะสำหรับโรงงานอัจฉริยะด้วยโปรแกรมแบบกราฟฟิก</t>
  </si>
  <si>
    <t xml:space="preserve">ชุดฝึกปฏิบัติการวิเคราะห์และทดสอบสัญญาณเครือข่ายคอมพิวเตอร์ </t>
  </si>
  <si>
    <t>ชุดฝึกปฏิบัติเครื่องทำความเย็นและปรับอากาศ</t>
  </si>
  <si>
    <t>ชุดฝึกปฏิบัตินิวแมติกส์และไฮโดรลิกส์สำหรับงานไฟฟ้า</t>
  </si>
  <si>
    <t>ครุภัณฑ์สนับสนุนการเรียนการสอนคณะครุศาสตร์อุตสาหกรรม</t>
  </si>
  <si>
    <t xml:space="preserve">ชุดเครื่องวัดคุณภาพไฟฟ้าและพลังงาน     </t>
  </si>
  <si>
    <t>ชุดปฏิบัติการส่งเสริมสมรรถนะทักษะด้านดิจิทัลขั้นสูง</t>
  </si>
  <si>
    <t>ครุภัณฑ์ห้องเรียนสีเขียว</t>
  </si>
  <si>
    <t>โรงเรียนสาธิตนวัตกรรม มหาวิทยาลัยเทคโนโลยีราชมงคลธัญบุรี</t>
  </si>
  <si>
    <t>ครุภัณฑ์พิ้นฐานประจำห้องเรียน</t>
  </si>
  <si>
    <t xml:space="preserve">ซุ้มศาลาไม้ </t>
  </si>
  <si>
    <t>หลัง</t>
  </si>
  <si>
    <t xml:space="preserve">พัดลมไอน้ำ </t>
  </si>
  <si>
    <t>เครื่อง</t>
  </si>
  <si>
    <t xml:space="preserve">ครุภัณฑ์ระบบเครื่องเสียงอาคารกีฬาโรงเรียนสาธิตนวัตกรรม มทร.ธัญบุรี  
</t>
  </si>
  <si>
    <t xml:space="preserve">ครุภัณฑ์ระบบเผยแพร่ข้อมูลการเรียนการสอน </t>
  </si>
  <si>
    <t>คณะเทคโนโลยีการเกษตร</t>
  </si>
  <si>
    <r>
      <t>ครุภัณฑ์ห้องปฏิบัติ</t>
    </r>
    <r>
      <rPr>
        <sz val="16"/>
        <color theme="1"/>
        <rFont val="TH SarabunPSK"/>
        <family val="2"/>
      </rPr>
      <t>การ</t>
    </r>
    <r>
      <rPr>
        <sz val="16"/>
        <rFont val="TH SarabunPSK"/>
        <family val="2"/>
      </rPr>
      <t>สัตว์ทดลอง</t>
    </r>
  </si>
  <si>
    <t xml:space="preserve">ชุดห้องปฏิบัติการวิจัยและพัฒนาการผลิตเห็ดถังเช่า และเห็ดเศรษฐกิจเชิงพาณิชย์        </t>
  </si>
  <si>
    <t xml:space="preserve">ครุภัณฑ์พัฒนานวัตกรรมด้านวัสดุตกแต่งโดยใช้วัสดุเหลือใช้จากงานดูแลรักษาภูมิทัศน์เพื่อพัฒนาผลิตภัณฑ์         </t>
  </si>
  <si>
    <t>ระบบการเลี้ยงสัตว์น้ำอัจฉริยะ (Aquatic smart farm)</t>
  </si>
  <si>
    <t xml:space="preserve">ครุภัณฑ์ห้องปฏิบัติการวิศวกรรมการแปรรูปอาหารและวิเคราะห์องค์ประกอบของอาหาร              </t>
  </si>
  <si>
    <t>ครุภัณฑ์ห้องปฏิบัติการเพื่อความเป็นเลิศทางกายวิภาคศาสตร์ของสัตว์เศรษฐกิจ</t>
  </si>
  <si>
    <t xml:space="preserve">ชุดวิเคราะห์ธาตุอาหารในดินและพืชแบบแม่นยำ   </t>
  </si>
  <si>
    <t xml:space="preserve">ครุภัณฑ์พัฒนาผลผลิตทางด้านการเกษตรเพื่อเพิ่มมูลค่า (ด้านประมง) </t>
  </si>
  <si>
    <t xml:space="preserve">ชุดปฏิบัติการศูนย์ความเป็นเลิศการเพิ่มศักยภาพการเป็นผู้ประกอบการของนักศึกษาพันธุ์ใหม่ </t>
  </si>
  <si>
    <r>
      <t>ชุดปฏิบัติการ</t>
    </r>
    <r>
      <rPr>
        <sz val="16"/>
        <color theme="1"/>
        <rFont val="TH SarabunPSK"/>
        <family val="2"/>
      </rPr>
      <t>ยีน</t>
    </r>
    <r>
      <rPr>
        <sz val="16"/>
        <rFont val="TH SarabunPSK"/>
        <family val="2"/>
      </rPr>
      <t>เทคโนโลยีเพื่อวิจัยและสร้างสรรค์นวัตกรรม</t>
    </r>
  </si>
  <si>
    <t>ชุดวิเคราะห์สิ่งแวดล้อมทางประมง</t>
  </si>
  <si>
    <t>คณะเทคโนโลยีคหกรรมศาสตร์</t>
  </si>
  <si>
    <t>ชุดเครื่องทดสอบคุณภาพสิ่งทอด้านนวัตกรรมผลิตภัณฑ์สิ่งทอและออกแบบแฟชั่น</t>
  </si>
  <si>
    <t>คณะเทคโนโลยีสื่อสารมวลชน</t>
  </si>
  <si>
    <t>ระบบดิจิทัลสร้างฉากเสมือนสำหรับการผลิตสื่อภาพเคลื่อนไหว</t>
  </si>
  <si>
    <t>ระบบ</t>
  </si>
  <si>
    <t>ชุดสร้างภาพ 3 มิติ ขั้นสูง</t>
  </si>
  <si>
    <t>ชุดปรับสภาพและทดสอบผิววัสดุทางการพิมพ์และบรรจุภัณฑ์</t>
  </si>
  <si>
    <t xml:space="preserve">ชุดออกแบบและผลิตสิ่งพิมพ์บรรจุภัณฑ์เพื่อป้องกันการปลอมแปลง      </t>
  </si>
  <si>
    <t>คณะบริหารธุรกิจ</t>
  </si>
  <si>
    <t xml:space="preserve">เครื่องฉายภาพ 3 มิติ
</t>
  </si>
  <si>
    <t>เครื่องมัลติมีเดียโปรเจคเตอร์ ระดับ XGA ขนาด 3,600  ANSI Lumens</t>
  </si>
  <si>
    <t>เครื่องมัลติมีเดียโปรเจคเตอร์ ระดับ XGA ขนาด 5,500  ANSI Lumens</t>
  </si>
  <si>
    <t>ครุภัณฑ์ห้องการสอนแบบความคิดเชิงปฏิสัมพันธ์</t>
  </si>
  <si>
    <t>ครุภัณฑ์ประกอบห้องการเรียนการสอนทางด้านธุรกิจ</t>
  </si>
  <si>
    <t>คณะวิทยาศาสตร์และเทคโนโลยี</t>
  </si>
  <si>
    <t>ชุดผลิตน้ำสำหรับโรงงานต้นแบบทางเทคโนโลยีชีวภาพและนาโน</t>
  </si>
  <si>
    <t>ชุดวิเคราะห์ความปลอดภัยในอาหารขั้นสูง</t>
  </si>
  <si>
    <t>ชุดปฏิบัติการระบบอัจฉริยะด้าน Digital AI for all</t>
  </si>
  <si>
    <t>ชุดปฏิบัติการพัฒนาซอฟต์แวร์ไอโอที ด้าน Digital AI for all</t>
  </si>
  <si>
    <t xml:space="preserve">เครื่องเอเอเอสเฟลม-แกรไฟต์เฟอร์เนสและไฮไดรด์ </t>
  </si>
  <si>
    <t xml:space="preserve">ชุดฝึกปฏิบัติการผลิตสารชีวภาพความเข้มข้นสูงจากจุลินทรีย์        </t>
  </si>
  <si>
    <t>เครื่องแก๊สโครมาโทกราฟี</t>
  </si>
  <si>
    <t>เครื่องฝึกปฏิบัติการทำแห้งผลิตภัณฑ์ชีวภาพแบบพ่นฝอย</t>
  </si>
  <si>
    <t>ครุภัณฑ์ชุดห้องปฏิบัติการทางสถิติสมรรถนะสูงสำหรับงานสถิติเพื่อการวิเคราะห์ข้อมูลขนาดใหญ่ (Big data)</t>
  </si>
  <si>
    <t xml:space="preserve">ครุภัณฑ์ห้องเรียนอัฉริยะเพื่อผลิตบัณฑิตนวัตกรเทคโนโลยีชีวภาพ </t>
  </si>
  <si>
    <t>ชุดห้องปฏิบัติการสำหรับนักคณิตนวัตกร</t>
  </si>
  <si>
    <t>เครื่องวัดการเรืองแสงของสาร</t>
  </si>
  <si>
    <t>ชุดเครื่องมือวัดสมบัติทางแสงของสารสนับสนุนอุตสาหกรรม S-curve</t>
  </si>
  <si>
    <t>ชุดอุปกรณ์ความดันต่ำสำหรับห้องปฏิบัติการวิจัยและนวัตกรรมสนับสนุนอุตสาหกรรม S-curve</t>
  </si>
  <si>
    <t xml:space="preserve">ชุดเครื่องกำจัดน้ำออกจากสารสกัดจากสมุนไพรภายใต้ความดันต่ำและอุณหภูมิต่ำสนับสนุนอุตสาหกรรม S-curve </t>
  </si>
  <si>
    <t xml:space="preserve">ชุด </t>
  </si>
  <si>
    <t xml:space="preserve">ครุภัณฑ์แยกสารผลิตภัณฑ์ธรรมชาติแบบแฟลชคอลัมน์โครมาโทกราฟีสนับสนุนอุตสาหกรรม  S-curve </t>
  </si>
  <si>
    <t>เครื่องทดสอบการอัดและการดึงวัสดุทางการแพทย์</t>
  </si>
  <si>
    <t>เครื่องมือวิเคราะห์เชื้อจุลินทรีย์ในสภาวะจริงเพื่อใช้งานด้านอุตสาหกรรมอาหารและเทคโนโลยีชีวภาพ</t>
  </si>
  <si>
    <t>ชุดเครื่องขึ้นรูปฟิล์มบางอัตโนมัติสำหรับการสังเคราะห์วัสดุต้นแบบทางการแพทย์</t>
  </si>
  <si>
    <t>เครื่องคืนหนังสืออัตโนมัติแบบ HYBRID (Book Drop Kiosk)</t>
  </si>
  <si>
    <t>ระบบเครือข่ายภายในอาคารสถาบันวิจัยเคมีและศูนย์ความเป็นเลิศด้านเทคโนโลยีชีวภาพและนาโน คณะวิทยาศาสตร์และเทคโนโลยี</t>
  </si>
  <si>
    <t xml:space="preserve">เครื่องวัดค่าดูดกลืนแสงของสารปริมาณน้อย </t>
  </si>
  <si>
    <t>ชุดครุภัณฑ์สำหรับห้องปฎิบัติการวิจัยและนวัตกรรมสนับสนุนอุตสาหกรรม S-curve</t>
  </si>
  <si>
    <t>ชุดเครื่องมือวัดทดสอบระบบพลาสมา</t>
  </si>
  <si>
    <t>เครื่องสลายเซลล์ด้วยความถี่สูง</t>
  </si>
  <si>
    <t>ชุดทดลองการตกอย่างอิสระแบบสวิตช์ควบคุม</t>
  </si>
  <si>
    <t>เครื่องเคลือบฟิล์มบางด้วยไอเคมี</t>
  </si>
  <si>
    <t>คณะวิศวกรรมศาสตร์</t>
  </si>
  <si>
    <t>เตาหลอม 60 KW 1000Hz. ขนาดหลอม AI 20 Kg. สั่งงานด้วยจอภาพแบบสัมผัส พร้อมอุปกรณ์ประกอบ</t>
  </si>
  <si>
    <t>ชุดระบบปัญญาประดิษฐ์เพื่ออุตสาหกรรม</t>
  </si>
  <si>
    <t>ชุดวิเคราะห์ด้านพลังงานเชื้อเพลิงชีวภาพเทคโนโลยีชีวภาพ และสิ่งแวดล้อม</t>
  </si>
  <si>
    <t>เครื่องฉีดพลาสติก</t>
  </si>
  <si>
    <t>ชุดระบบความจริงเสมือนเพื่ออุตสาหกรรมดิจิทัลสำหรับห้องปฏิบัติการซอฟต์แวร์</t>
  </si>
  <si>
    <t>ชุดอุปกรณ์จำลองและเร่งสภาวะอากาศ</t>
  </si>
  <si>
    <t>ชุดปฏิบัติการฝึกทักษะการเรียนรู้การควบคุมอุณหภูมิและความดันสำหรับผลิตวัสดุคอมโพสิต</t>
  </si>
  <si>
    <t>เครื่องทดสอบสมบัติการซืมผ่านอากาศของวัสดุสิ่งทอ</t>
  </si>
  <si>
    <t>ชุดทดสอบหาประสิทธิภาพทางวิศวกรรมเพื่อผลิตและพัฒนากำลังคนด้านยานยนต์สมัยใหม่</t>
  </si>
  <si>
    <t>ชุดปฏิบัติการหุ่นยนต์ขนส่งสินค้าอัตโนมัติภายในโรงงานเพื่อรองรับอุตสาหกรรมสมัยใหม่</t>
  </si>
  <si>
    <t xml:space="preserve">ชุดทดลองระบบส่งจ่ายไฟฟ้ากำลัง 4.0 </t>
  </si>
  <si>
    <t>ชุดปฏิบัติการด้านภูมิสารสนเทศเพื่อการจัดการน้ำและพื้นที่เกษตร</t>
  </si>
  <si>
    <t>เครื่องอัดรีดเบบเป่า (วัสดุคอมโพสิต)</t>
  </si>
  <si>
    <r>
      <t xml:space="preserve">ชุดปฏิบัติการจำลองเทคโนโลยีการผลิตอัตโนมัติ </t>
    </r>
    <r>
      <rPr>
        <sz val="16"/>
        <color theme="1"/>
        <rFont val="TH SarabunPSK"/>
        <family val="2"/>
      </rPr>
      <t>รองรับการพัฒนากำลังคนในอุตสาหกรรมเป้าหมาย 10 S-Curve</t>
    </r>
  </si>
  <si>
    <t>ชุดควบคุมอัตโนมัติในงานอุตสาหกรรมเชื่อมต่อกับระบบอินเตอร์เน็ต (IoT)</t>
  </si>
  <si>
    <t>ชุดฝึกปัญญาประดิษฐ์เพื่ออุตสาหกรรมดิจิทัลสำหรับห้องปฏิบัติการฮาร์ดแวร์</t>
  </si>
  <si>
    <r>
      <t>ชุดทดสอบของไห</t>
    </r>
    <r>
      <rPr>
        <sz val="16"/>
        <color theme="1"/>
        <rFont val="TH SarabunPSK"/>
        <family val="2"/>
      </rPr>
      <t>ล</t>
    </r>
    <r>
      <rPr>
        <sz val="16"/>
        <rFont val="TH SarabunPSK"/>
        <family val="2"/>
      </rPr>
      <t>สำหรับงานทางด้านวิศวกรรมชลประทาน</t>
    </r>
  </si>
  <si>
    <t>เครื่องวัดการดูดกลืนแสง</t>
  </si>
  <si>
    <t>เครื่องตรวจสอบค่าดัชนีหักเห</t>
  </si>
  <si>
    <t>เครื่องทำน้ำบริสุทธิ์คุณภาพสูง</t>
  </si>
  <si>
    <t>เครื่องปฏิกรณ์ชีวเคมีแบบถังกวน</t>
  </si>
  <si>
    <t>เครื่องทดลองการแยกของแข็งออกจากก๊าซด้วยไซโคลน</t>
  </si>
  <si>
    <t>เครื่องทดลองหอทำน้ำเย็น</t>
  </si>
  <si>
    <t>เครื่องทดลองฟลูอิดไดเซชั่นในของเหลวและก๊าซ</t>
  </si>
  <si>
    <t>เครื่องอบแห้งแบบถาด</t>
  </si>
  <si>
    <t>คณะศิลปกรรมศาสตร์</t>
  </si>
  <si>
    <t>ครุภัณฑ์ปฏิบัติงานออกแบบเขียนแบบผลิตภัณฑ์</t>
  </si>
  <si>
    <t>ชุดเครื่องมือและอุปกรณ์งานอาคารสถานที่</t>
  </si>
  <si>
    <t>คณะสถาปัตยกรรมศาสตร์</t>
  </si>
  <si>
    <t xml:space="preserve">ชุดส่งเสริมและพัฒนากิจกรรมเชิงวิชาการส่งเสริมนวัตกรรม      </t>
  </si>
  <si>
    <t>คอมพิวเตอร์เพื่องานออกแบบสถาปัตยกรรมและประมวลผลขั้นสูง</t>
  </si>
  <si>
    <t>กระดานชอล์กเขียว</t>
  </si>
  <si>
    <t>วิทยาลัยการแพทย์แผนไทย</t>
  </si>
  <si>
    <t>ชุดครุภัณฑ์สร้างนวัตกรรมส่งเสริมสุขภาพและความงาม</t>
  </si>
  <si>
    <t>สำนักวิทยบริการและเทคโนโลยีสารสนเทศ</t>
  </si>
  <si>
    <t>ลิฟท์โดยสารอาคารเรียนรวมและปฏิบัติการ</t>
  </si>
  <si>
    <t>ครุภัณฑ์เพิ่มประสิทธิภาพอุปกรณ์ค้นหาเส้นทางเครือข่ายหลัก</t>
  </si>
  <si>
    <t>ระบบเครื่องคอมพิวเตอร์แม่ข่าย แบบ Hyper-Converged</t>
  </si>
  <si>
    <t>ชุดครุภัณฑ์สำหรับห้องปฏิบัติการเทคโนโลยีโลกเสมือน Virtual Reality (VR) Augmented Reality (AR) และ Mixed Reality (MR)</t>
  </si>
  <si>
    <t>พื้นยกสำเร็จรูป</t>
  </si>
  <si>
    <t>ครุภัณฑ์พัฒนาทักษะการนำเสนอสมัยใหม่มินิเธียเตอร์ (Mini Theater)</t>
  </si>
  <si>
    <t>ป้ายประชาสัมพันธ์ LED อาคารวิทยบริการ</t>
  </si>
  <si>
    <t>ระบบวิเคราะห์ข้อมูลขนาดใหญ่ (Big DATA)</t>
  </si>
  <si>
    <t>ครุภัณฑ์เพิ่มประสิทธิภาพระบบแม่ข่ายการเงินและการคลัง (ERP)</t>
  </si>
  <si>
    <t>ระบบอาคารอัจฉริยะด้วย IoT (Smart Building)</t>
  </si>
  <si>
    <t>ครุภัณฑ์เพิ่มประสิทธิภาพระบบพิสูจน์ตัวตนก่อนการใช้งานอินเตอร์เน็ต (Active Directory)</t>
  </si>
  <si>
    <t>ระบบพลังงานสะอาดเพื่อการศึกษาและวิจัย</t>
  </si>
  <si>
    <t>เครื่องพิมพ์ดีดไฟฟ้า</t>
  </si>
  <si>
    <t>ระบบประเมินความพึงพอใจการให้บริการ (ระบบพอใจ)</t>
  </si>
  <si>
    <t>ครุภัณฑ์สำหรับห้องประชุม ศูนย์นวัตกรรมและความรู้</t>
  </si>
  <si>
    <t>ระบบสื่อประชาสัมพันธ์กิจกรรมอิเล็คทรอนิกส์</t>
  </si>
  <si>
    <t>ระบบภาพและเสียงห้อง The Gallery</t>
  </si>
  <si>
    <t>สำนักส่งเสริมวิชาการและงานทะเบียน</t>
  </si>
  <si>
    <t>เครื่องแม่ข่ายระบบทะเบียนนักศึกษา พร้อมระบบสำรองจากความเสียหายทั้งระบบ</t>
  </si>
  <si>
    <t xml:space="preserve">ชุดปฏิบัติการเพื่องานประมวลผลการศึกษา 
</t>
  </si>
  <si>
    <t xml:space="preserve"> ชุด</t>
  </si>
  <si>
    <t>เก้าอี้สำนักงาน</t>
  </si>
  <si>
    <t>ตัว</t>
  </si>
  <si>
    <t>เก้าอี้ผู้บริหาร</t>
  </si>
  <si>
    <t>ตู้เหล็กเก็บเอกสารบานเลื่อนทึบ</t>
  </si>
  <si>
    <t>ตู้</t>
  </si>
  <si>
    <t>ตู้เก็บเอกสารบานเลื่อนกระจก</t>
  </si>
  <si>
    <t>เครื่องถ่ายเอกสาร ระบบดิจิตอล (ขาว-ดำ) ความเร็ว 50 แผ่นต่อนาที</t>
  </si>
  <si>
    <t>สถาบันวิจัยและพัฒนา</t>
  </si>
  <si>
    <t>สแกนเนอร์ สำหรับงานเก็บเอกสารระดับศูนย์บริการ แบบที่ 2</t>
  </si>
  <si>
    <t>เครื่องคอมพิวเตอร์ สำหรับงานประมวลผล แบบที่ 2</t>
  </si>
  <si>
    <t>ถังต้มน้ำร้อนสแตนเลส</t>
  </si>
  <si>
    <t>ถัง</t>
  </si>
  <si>
    <t>กองอาคารสถานที่</t>
  </si>
  <si>
    <t xml:space="preserve">ระบบกล้องวงจรปิด </t>
  </si>
  <si>
    <t>เครื่องยนต์ต้นกำลังระบบไฮดรอลิค</t>
  </si>
  <si>
    <t>โต๊ะพับเอนกประสงค์หน้าไฟเบอร์กลาส</t>
  </si>
  <si>
    <t xml:space="preserve">เต็นท์ผ้าใบ </t>
  </si>
  <si>
    <t>เครื่องตัดแต่งพุ่มไม้ ขนาด 29.5 นิ้ว</t>
  </si>
  <si>
    <t xml:space="preserve">ชุดบำรุงรักษายานยนต์เบื้องต้น </t>
  </si>
  <si>
    <t>ชุดควบคุมไฟกระพริบพลังงานแสงอาทิตย์</t>
  </si>
  <si>
    <t>ชุดดับเพลิง</t>
  </si>
  <si>
    <t>ชุดเพาะเลี้ยงเนื้อเยื่อแบบจมชั่วคราว</t>
  </si>
  <si>
    <t>พัดลมไอน้ำ ขนาด 26 นิ้ว</t>
  </si>
  <si>
    <t>เครื่องเขย่าแบบสริง 2 ชั้น</t>
  </si>
  <si>
    <t>เครื่องวิเคราะห์การใช้พลังงานและแก้ไขคุณภาพไฟฟ้า 3 เฟส</t>
  </si>
  <si>
    <t>เครื่องยนต์ดีเซล 4 จังหวะ 1 สูบ ระบายความร้อนด้วยน้ำ</t>
  </si>
  <si>
    <t>เครื่องถ่ายเอกสารระบบดิจิตอล(ขาว-ดำ และสี) ความเร็ว 30 แผ่นต่อนาที</t>
  </si>
  <si>
    <t xml:space="preserve">เครื่องพ่นยา ขนาด 5.5 แรงม้า พร้อมเครื่องยนต์เบนซิน </t>
  </si>
  <si>
    <t>เครื่องพิมพ์เลเซอร์ หรือ LED สี ชนิด Network แบบที่ 1</t>
  </si>
  <si>
    <t>เครื่องตัดหญ้าแบบข้อแข็ง</t>
  </si>
  <si>
    <t>ปั๊มน้ำหอยโข่ง ชนิดแรงดันสูงปานกลาง</t>
  </si>
  <si>
    <t>เครื่องช่วยหายใจ</t>
  </si>
  <si>
    <t>กองคลัง</t>
  </si>
  <si>
    <t>1</t>
  </si>
  <si>
    <t xml:space="preserve">เครื่องถ่ายเอกสาร ระบบดิจิตอล (ขาว - ดำ) ความเร็ว 50 แผ่นต่อนาที </t>
  </si>
  <si>
    <t>2</t>
  </si>
  <si>
    <t>เครื่องคอมพิวเตอร์โน้ตบุ๊กสำหรับงานประมวลผล</t>
  </si>
  <si>
    <t>3</t>
  </si>
  <si>
    <t xml:space="preserve">เครื่องคอมพิวเตอร์สำหรับงานประมวลผลแบบที่ 2 </t>
  </si>
  <si>
    <t>4</t>
  </si>
  <si>
    <t>เครื่องพิมพ์เลเซอร์หรือ LED  ขาวดำ ชนิด Network แบบที่ 1</t>
  </si>
  <si>
    <t>5</t>
  </si>
  <si>
    <t>ตู้เก็บแบบแปลน</t>
  </si>
  <si>
    <t>6</t>
  </si>
  <si>
    <t>7</t>
  </si>
  <si>
    <t>เก้าอี้ผู้มาติดต่อ</t>
  </si>
  <si>
    <t>8</t>
  </si>
  <si>
    <t>โทรศัพท์ไร้สาย</t>
  </si>
  <si>
    <t>กองนโยบายและแผน</t>
  </si>
  <si>
    <t xml:space="preserve">เครื่องพิมพ์เลเซอร์ หรือ LED ขาวดำ ชนิด Network แบบที่ 1    </t>
  </si>
  <si>
    <t xml:space="preserve">เครื่องพิมพ์ Multifunction เลเซอร์ หรือ LED สี    </t>
  </si>
  <si>
    <t xml:space="preserve">ครุภัณฑ์เพื่อสนับสนุนงานนโยบายและแผน       </t>
  </si>
  <si>
    <t>กองบริหารงานบุคคล</t>
  </si>
  <si>
    <t xml:space="preserve">เครื่องพิมพ์เลเซอร์ หรือ LED สีชนิด Network แบบที่ 2
</t>
  </si>
  <si>
    <t xml:space="preserve">เครื่องพิมพ์เลเซอร์ หรือ LED  ขาวดำชนิด Network แบบที่ 2
</t>
  </si>
  <si>
    <t xml:space="preserve">เครื่องคอมพิวเตอร์ สำหรับงานประมวลผล แบบที่ 2 </t>
  </si>
  <si>
    <t>ตู้เหล็กเก็บเอกสารแบบ 15 ลิ้นชัก</t>
  </si>
  <si>
    <t>ชั้นเหล็กวางเอกสาร 4 ชั้นมีล้อเลื่อน</t>
  </si>
  <si>
    <t>ตู้บานเลื่อนกระจก 4 ชั้น</t>
  </si>
  <si>
    <t>กองประชาสัมพันธ์</t>
  </si>
  <si>
    <t>ชุดไฟสตูดิโอสำหรับถ่ายภาพนิ่ง</t>
  </si>
  <si>
    <t xml:space="preserve">ชุดไฟพร้อมโต๊ะถ่ายผลิตภัณฑ์  </t>
  </si>
  <si>
    <t>กองพัฒนานักศึกษา</t>
  </si>
  <si>
    <t>เครื่องคอมพิวเตอร์โน้ตบุ๊ก สำหรับงานประมวลผล</t>
  </si>
  <si>
    <t>เครื่องเสียงประจำห้องประชุม</t>
  </si>
  <si>
    <t xml:space="preserve">เครื่องพิมพ์เลเซอร์ หรือ LED ขาวดำ ชนิด Network แบบที่ 2 </t>
  </si>
  <si>
    <t>โทรศัพท์สำนักงาน</t>
  </si>
  <si>
    <t>เตียงพับได้พร้อมกระเป๋าสำหรับออกหน่วยเคลื่อนที่</t>
  </si>
  <si>
    <t>เตียง</t>
  </si>
  <si>
    <t xml:space="preserve">รถเข็นชนิดนั่ง </t>
  </si>
  <si>
    <t>คัน</t>
  </si>
  <si>
    <t>เครื่องวัดอุณหภูมิร่างกาย</t>
  </si>
  <si>
    <t>เครื่องวัดความดันโลหิตอัตโนมัติสอดแขนแบบตั้งโต๊ะ</t>
  </si>
  <si>
    <t>เครื่องทำน้ำร้อน – น้ำเย็น  แบบต่อท่อ ขนาด 2 ก๊อก</t>
  </si>
  <si>
    <t>เครื่องชั่งน้ำหนักแบบดิจิตอลพร้อมที่วัดส่วนสูง</t>
  </si>
  <si>
    <t>สำนักบัณฑิตศึกษา</t>
  </si>
  <si>
    <t>ครุภัณฑ์สำนักงานสำนักบัณฑิตศึกษา</t>
  </si>
  <si>
    <t>เครื่องถ่ายเอกสาร ระบบดิจิตอล (ขาว - ดำและสี) ความเร็ว 40 แผ่นต่อนาที</t>
  </si>
  <si>
    <t>กองกฎหมาย</t>
  </si>
  <si>
    <t>เครื่องถ่ายเอกสาร ระบบดิจิตอล (ขาว – ดำ) ความเร็ว 50 แผ่นต่อนาที</t>
  </si>
  <si>
    <t>ตู้เก็บเอกสารชนิดเลื่อนบนรางแบบพวงมาลัยหมุน</t>
  </si>
  <si>
    <t>ตู้เก็บเอกสารไม้แบบโล่ง 4 ชั้น</t>
  </si>
  <si>
    <t>วิทยาเขตปราจีนบุรี</t>
  </si>
  <si>
    <t>รถขุดตีนตะขาบ</t>
  </si>
  <si>
    <t xml:space="preserve">ครุภัณฑ์อาคารเรียนและฝึกอบรม มทร.ธัญบุรี (ศูนย์ปราจีนบุรี) </t>
  </si>
  <si>
    <t xml:space="preserve">ชุดปลูกพืชสำเร็จรูปพร้อมระบบควบคุมอัจฉริยะ       </t>
  </si>
  <si>
    <t>ผลผลิต   ผู้สำเร็จการศึกษาด้านสังคมศาสตร์</t>
  </si>
  <si>
    <t>ครุภัณฑ์สำหรับการเรียนการสอนการแสดงนาฏศิลป์</t>
  </si>
  <si>
    <t>ครุภัณฑ์ห้องปฏิบัติการระบบแสง-เสียง</t>
  </si>
  <si>
    <t>วงเครื่องสายเพื่อการแสดง</t>
  </si>
  <si>
    <t>ครุภัณฑ์ประกอบการเรียนการสอนสาขาวิชาศิลปศึกษา</t>
  </si>
  <si>
    <t>ขาตั้งวาดภาพแบบพับได้</t>
  </si>
  <si>
    <t>ชั้นวางเครื่องดนตรี</t>
  </si>
  <si>
    <t>ครุภัณฑ์ห้องปฏิบัติการดนตรีไทย</t>
  </si>
  <si>
    <t>ครุภัณฑ์ห้องปฏิบัติการดนตรีสากล</t>
  </si>
  <si>
    <t>คณะศิลปศาสตร์</t>
  </si>
  <si>
    <t>ครุภัณฑ์ห้องพัฒนาทักษะ (LAB 1)</t>
  </si>
  <si>
    <t>ครุภัณฑ์ห้องสนับสนุนการเรียนการสอนเพื่อพัฒนาตนเอง (LAB 2)</t>
  </si>
  <si>
    <r>
      <t>ครุภัณฑ์ห้องพัฒนาทักษะด้านเทคโนโลยีสื่อการเรียนรู้อิเล็กทรอนิกส์</t>
    </r>
    <r>
      <rPr>
        <sz val="16"/>
        <color theme="1"/>
        <rFont val="TH SarabunPSK"/>
        <family val="2"/>
      </rPr>
      <t xml:space="preserve"> (บรรยาย 3)</t>
    </r>
  </si>
  <si>
    <t>ครุภัณฑ์ห้องสนับสนุนการเรียนการสอนเพื่อพัฒนาตนเอง (LAB 4)</t>
  </si>
  <si>
    <t>ครุภัณฑ์การศึกษาผ่านเทคโนโลยีสื่อสารอิเล็กทรอนิกส์ (บรรยาย 5)</t>
  </si>
  <si>
    <t>ครุภัณฑ์เสริมพัฒนาการเรียนทางด้านการสื่อสาร ( LAB 6)</t>
  </si>
  <si>
    <t>ครุภัณฑ์เสริมสร้างพัฒนาวิชาชีพ</t>
  </si>
  <si>
    <t>9</t>
  </si>
  <si>
    <t>10</t>
  </si>
  <si>
    <t>รวม</t>
  </si>
  <si>
    <t>จำนวน</t>
  </si>
  <si>
    <t>วงเงิน</t>
  </si>
  <si>
    <t>แผนความต้องการรายการครุภัณฑ์ 5 ปี</t>
  </si>
  <si>
    <t xml:space="preserve">               </t>
  </si>
  <si>
    <t>สรุปการจัดสรรงบลงทุน รายการครุภัณฑ์ งบประมาณรายจ่ายประจำปี 2564</t>
  </si>
  <si>
    <t>และสรุปแผนความต้องการงบลงทุน รายการครุภัณฑ์ ประจำปี 2565 - 2569</t>
  </si>
  <si>
    <t>แผนความต้องการรายการครุภัณฑ์ ระยะ 5 ปี</t>
  </si>
  <si>
    <t xml:space="preserve">ความสอดคล้องกับ  Flagship (ใส่หมายเลข) </t>
  </si>
  <si>
    <t>หมายเหตุ :  รายการครุภัณฑ์ควรมีความสอดคล้องกับ Flagship และแผนยุทธศาสตร์มหาวิทยาลัยเทคโนโลยีราชมงคลธัญบุรี  โดยให้ระบุหมายเลขของ  Flagship ที่สอดคล้องกับรายการครุภัณฑ์</t>
  </si>
  <si>
    <t xml:space="preserve">     1. Agro food Innovation     2. Logistic Innovation     3. Digital Economy </t>
  </si>
  <si>
    <t xml:space="preserve">     4. Tourism &amp; Creative Innovation    5. Health and Wellness    6. ไม่สอดคล้อง</t>
  </si>
  <si>
    <t>ชุดเครื่องมือพัฒนาการเรียนการสอน ด้านเทคโนโลยีและนวัตกรรมผลิตภัณฑ์ 
สิ่งทอและออกแบบแฟชั่น</t>
  </si>
  <si>
    <t xml:space="preserve">ความสอดคล้องกับ  Flagship 
(ใส่หมายเลข) </t>
  </si>
  <si>
    <t>ชุดปฏิบัติการระบบภูมิศาสตร์สารสนเทศและการจำลองทางวิศวกรรมชลประทาน 
เวอร์ชั่น 2019</t>
  </si>
  <si>
    <t>ชุดเครื่องพิมพ์สามมิติโลหะสำหรับการพัฒนาสำหรับการพัฒนากำลังคนในอุตสาหกรรม
ที่มีศักยภาพในการต่อยอด (First S-Curve) และอุตสาหกรรมในอนาคต (New S-Curve)</t>
  </si>
  <si>
    <t>สรุปแผนความต้องการงบลงทุน รายการครุภัณฑ์ ประจำปี 2565 - 2569</t>
  </si>
  <si>
    <t>แบบ ง.4-1</t>
  </si>
  <si>
    <t>แบบ ง.4-2</t>
  </si>
  <si>
    <t>หน่วยงาน..........................................................................</t>
  </si>
  <si>
    <t>ผลผลิต 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</si>
</sst>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0.0000"/>
  </numFmts>
  <fonts count="2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6"/>
      <color rgb="FF0000FF"/>
      <name val="TH SarabunPSK"/>
      <family val="2"/>
    </font>
    <font>
      <b/>
      <sz val="16"/>
      <name val="TH SarabunPSK"/>
      <family val="2"/>
    </font>
    <font>
      <b/>
      <sz val="16"/>
      <color rgb="FF0000FF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6"/>
      <name val="TH Sarabun New"/>
      <family val="2"/>
    </font>
    <font>
      <b/>
      <sz val="16"/>
      <color rgb="FFFF0000"/>
      <name val="TH SarabunPSK"/>
      <family val="2"/>
    </font>
    <font>
      <sz val="16"/>
      <color rgb="FFFF0000"/>
      <name val="TH SarabunPSK"/>
      <family val="2"/>
    </font>
    <font>
      <b/>
      <sz val="15"/>
      <name val="TH SarabunPSK"/>
      <family val="2"/>
    </font>
    <font>
      <b/>
      <sz val="15"/>
      <color rgb="FF0000FF"/>
      <name val="TH SarabunPSK"/>
      <family val="2"/>
    </font>
    <font>
      <sz val="15"/>
      <color theme="1"/>
      <name val="TH SarabunPSK"/>
      <family val="2"/>
    </font>
    <font>
      <sz val="15"/>
      <name val="TH SarabunPSK"/>
      <family val="2"/>
    </font>
    <font>
      <sz val="14"/>
      <name val="TH SarabunPSK"/>
      <family val="2"/>
    </font>
    <font>
      <sz val="10"/>
      <name val="Arial"/>
      <family val="2"/>
    </font>
    <font>
      <sz val="18"/>
      <name val="TH SarabunPSK"/>
      <family val="2"/>
    </font>
    <font>
      <sz val="18"/>
      <color rgb="FF0000FF"/>
      <name val="TH SarabunPSK"/>
      <family val="2"/>
    </font>
    <font>
      <b/>
      <sz val="14"/>
      <name val="TH SarabunPSK"/>
      <family val="2"/>
      <charset val="222"/>
    </font>
    <font>
      <b/>
      <sz val="14"/>
      <name val="Arial"/>
      <family val="2"/>
      <charset val="222"/>
    </font>
    <font>
      <b/>
      <sz val="14"/>
      <color rgb="FF0000FF"/>
      <name val="TH SarabunPSK"/>
      <family val="2"/>
      <charset val="22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8" fillId="0" borderId="0"/>
    <xf numFmtId="43" fontId="18" fillId="0" borderId="0" applyFont="0" applyFill="0" applyBorder="0" applyAlignment="0" applyProtection="0"/>
  </cellStyleXfs>
  <cellXfs count="436">
    <xf numFmtId="0" fontId="0" fillId="0" borderId="0" xfId="0"/>
    <xf numFmtId="0" fontId="3" fillId="0" borderId="0" xfId="2" applyFont="1" applyAlignment="1">
      <alignment horizontal="centerContinuous" vertical="top"/>
    </xf>
    <xf numFmtId="0" fontId="4" fillId="0" borderId="0" xfId="2" applyFont="1" applyAlignment="1">
      <alignment vertical="top"/>
    </xf>
    <xf numFmtId="0" fontId="6" fillId="0" borderId="1" xfId="2" applyFont="1" applyBorder="1" applyAlignment="1">
      <alignment horizontal="left" vertical="top"/>
    </xf>
    <xf numFmtId="0" fontId="6" fillId="0" borderId="0" xfId="2" applyFont="1" applyAlignment="1">
      <alignment vertical="top"/>
    </xf>
    <xf numFmtId="0" fontId="7" fillId="0" borderId="0" xfId="2" applyFont="1" applyAlignment="1">
      <alignment vertical="top"/>
    </xf>
    <xf numFmtId="0" fontId="6" fillId="0" borderId="0" xfId="2" applyFont="1" applyAlignment="1">
      <alignment horizontal="center" vertical="top"/>
    </xf>
    <xf numFmtId="0" fontId="6" fillId="3" borderId="3" xfId="2" applyFont="1" applyFill="1" applyBorder="1" applyAlignment="1">
      <alignment horizontal="left" vertical="center"/>
    </xf>
    <xf numFmtId="0" fontId="6" fillId="3" borderId="5" xfId="2" applyFont="1" applyFill="1" applyBorder="1" applyAlignment="1">
      <alignment vertical="top" wrapText="1"/>
    </xf>
    <xf numFmtId="0" fontId="6" fillId="3" borderId="2" xfId="2" applyFont="1" applyFill="1" applyBorder="1" applyAlignment="1">
      <alignment horizontal="center" vertical="top" wrapText="1"/>
    </xf>
    <xf numFmtId="0" fontId="6" fillId="3" borderId="2" xfId="2" applyFont="1" applyFill="1" applyBorder="1" applyAlignment="1">
      <alignment horizontal="center" vertical="top"/>
    </xf>
    <xf numFmtId="187" fontId="6" fillId="3" borderId="2" xfId="1" applyNumberFormat="1" applyFont="1" applyFill="1" applyBorder="1" applyAlignment="1">
      <alignment horizontal="center" vertical="top"/>
    </xf>
    <xf numFmtId="187" fontId="7" fillId="3" borderId="2" xfId="1" applyNumberFormat="1" applyFont="1" applyFill="1" applyBorder="1" applyAlignment="1">
      <alignment horizontal="center" vertical="top"/>
    </xf>
    <xf numFmtId="187" fontId="6" fillId="3" borderId="0" xfId="2" applyNumberFormat="1" applyFont="1" applyFill="1" applyAlignment="1">
      <alignment horizontal="center" vertical="top"/>
    </xf>
    <xf numFmtId="0" fontId="6" fillId="3" borderId="0" xfId="2" applyFont="1" applyFill="1" applyAlignment="1">
      <alignment horizontal="center" vertical="top"/>
    </xf>
    <xf numFmtId="187" fontId="6" fillId="3" borderId="0" xfId="1" applyNumberFormat="1" applyFont="1" applyFill="1" applyAlignment="1">
      <alignment horizontal="center" vertical="top"/>
    </xf>
    <xf numFmtId="0" fontId="6" fillId="4" borderId="3" xfId="2" applyFont="1" applyFill="1" applyBorder="1" applyAlignment="1">
      <alignment horizontal="left" vertical="top"/>
    </xf>
    <xf numFmtId="0" fontId="6" fillId="4" borderId="5" xfId="2" applyFont="1" applyFill="1" applyBorder="1" applyAlignment="1">
      <alignment vertical="top" wrapText="1"/>
    </xf>
    <xf numFmtId="0" fontId="6" fillId="4" borderId="2" xfId="2" applyFont="1" applyFill="1" applyBorder="1" applyAlignment="1">
      <alignment horizontal="center" vertical="top" wrapText="1"/>
    </xf>
    <xf numFmtId="0" fontId="6" fillId="4" borderId="2" xfId="2" applyFont="1" applyFill="1" applyBorder="1" applyAlignment="1">
      <alignment horizontal="center" vertical="top"/>
    </xf>
    <xf numFmtId="187" fontId="6" fillId="4" borderId="2" xfId="1" applyNumberFormat="1" applyFont="1" applyFill="1" applyBorder="1" applyAlignment="1">
      <alignment horizontal="center" vertical="top"/>
    </xf>
    <xf numFmtId="187" fontId="7" fillId="4" borderId="2" xfId="1" applyNumberFormat="1" applyFont="1" applyFill="1" applyBorder="1" applyAlignment="1">
      <alignment horizontal="center" vertical="top"/>
    </xf>
    <xf numFmtId="0" fontId="6" fillId="4" borderId="0" xfId="2" applyFont="1" applyFill="1" applyAlignment="1">
      <alignment horizontal="center" vertical="top"/>
    </xf>
    <xf numFmtId="187" fontId="6" fillId="4" borderId="0" xfId="1" applyNumberFormat="1" applyFont="1" applyFill="1" applyAlignment="1">
      <alignment horizontal="center" vertical="top"/>
    </xf>
    <xf numFmtId="0" fontId="6" fillId="5" borderId="3" xfId="2" applyFont="1" applyFill="1" applyBorder="1" applyAlignment="1">
      <alignment horizontal="left" vertical="top"/>
    </xf>
    <xf numFmtId="0" fontId="6" fillId="5" borderId="5" xfId="2" applyFont="1" applyFill="1" applyBorder="1" applyAlignment="1">
      <alignment vertical="top" wrapText="1"/>
    </xf>
    <xf numFmtId="0" fontId="6" fillId="5" borderId="2" xfId="2" applyFont="1" applyFill="1" applyBorder="1" applyAlignment="1">
      <alignment horizontal="center" vertical="top" wrapText="1"/>
    </xf>
    <xf numFmtId="0" fontId="6" fillId="5" borderId="2" xfId="2" applyFont="1" applyFill="1" applyBorder="1" applyAlignment="1">
      <alignment horizontal="center" vertical="top"/>
    </xf>
    <xf numFmtId="187" fontId="6" fillId="5" borderId="2" xfId="1" applyNumberFormat="1" applyFont="1" applyFill="1" applyBorder="1" applyAlignment="1">
      <alignment horizontal="center" vertical="top"/>
    </xf>
    <xf numFmtId="187" fontId="7" fillId="5" borderId="2" xfId="1" applyNumberFormat="1" applyFont="1" applyFill="1" applyBorder="1" applyAlignment="1">
      <alignment horizontal="center" vertical="top"/>
    </xf>
    <xf numFmtId="0" fontId="4" fillId="0" borderId="9" xfId="2" applyFont="1" applyBorder="1" applyAlignment="1">
      <alignment horizontal="center" vertical="top"/>
    </xf>
    <xf numFmtId="0" fontId="4" fillId="0" borderId="9" xfId="2" applyFont="1" applyBorder="1" applyAlignment="1">
      <alignment vertical="top" wrapText="1"/>
    </xf>
    <xf numFmtId="187" fontId="4" fillId="0" borderId="9" xfId="1" applyNumberFormat="1" applyFont="1" applyBorder="1" applyAlignment="1">
      <alignment vertical="top"/>
    </xf>
    <xf numFmtId="187" fontId="5" fillId="0" borderId="9" xfId="1" applyNumberFormat="1" applyFont="1" applyBorder="1" applyAlignment="1">
      <alignment vertical="top"/>
    </xf>
    <xf numFmtId="188" fontId="4" fillId="0" borderId="0" xfId="2" applyNumberFormat="1" applyFont="1" applyAlignment="1">
      <alignment vertical="top"/>
    </xf>
    <xf numFmtId="0" fontId="4" fillId="0" borderId="10" xfId="2" applyFont="1" applyBorder="1" applyAlignment="1">
      <alignment horizontal="center" vertical="top"/>
    </xf>
    <xf numFmtId="0" fontId="9" fillId="0" borderId="10" xfId="2" applyFont="1" applyBorder="1" applyAlignment="1">
      <alignment vertical="top" wrapText="1"/>
    </xf>
    <xf numFmtId="187" fontId="4" fillId="0" borderId="10" xfId="1" applyNumberFormat="1" applyFont="1" applyBorder="1" applyAlignment="1">
      <alignment vertical="top"/>
    </xf>
    <xf numFmtId="0" fontId="9" fillId="6" borderId="10" xfId="2" applyFont="1" applyFill="1" applyBorder="1" applyAlignment="1">
      <alignment vertical="top" wrapText="1"/>
    </xf>
    <xf numFmtId="0" fontId="9" fillId="0" borderId="10" xfId="2" applyFont="1" applyBorder="1" applyAlignment="1">
      <alignment horizontal="center" vertical="top"/>
    </xf>
    <xf numFmtId="187" fontId="9" fillId="0" borderId="10" xfId="1" applyNumberFormat="1" applyFont="1" applyBorder="1" applyAlignment="1">
      <alignment vertical="top"/>
    </xf>
    <xf numFmtId="0" fontId="4" fillId="6" borderId="10" xfId="2" applyFont="1" applyFill="1" applyBorder="1" applyAlignment="1">
      <alignment vertical="top" wrapText="1"/>
    </xf>
    <xf numFmtId="187" fontId="5" fillId="0" borderId="10" xfId="1" applyNumberFormat="1" applyFont="1" applyBorder="1" applyAlignment="1">
      <alignment vertical="top"/>
    </xf>
    <xf numFmtId="0" fontId="9" fillId="0" borderId="9" xfId="2" applyFont="1" applyBorder="1" applyAlignment="1">
      <alignment vertical="top" wrapText="1"/>
    </xf>
    <xf numFmtId="0" fontId="9" fillId="0" borderId="9" xfId="2" applyFont="1" applyBorder="1" applyAlignment="1">
      <alignment horizontal="center" vertical="top"/>
    </xf>
    <xf numFmtId="187" fontId="9" fillId="0" borderId="9" xfId="1" applyNumberFormat="1" applyFont="1" applyBorder="1" applyAlignment="1">
      <alignment vertical="top"/>
    </xf>
    <xf numFmtId="0" fontId="4" fillId="0" borderId="10" xfId="2" applyFont="1" applyBorder="1" applyAlignment="1">
      <alignment vertical="top" wrapText="1"/>
    </xf>
    <xf numFmtId="0" fontId="4" fillId="0" borderId="10" xfId="2" applyFont="1" applyBorder="1" applyAlignment="1">
      <alignment horizontal="left" vertical="top" wrapText="1"/>
    </xf>
    <xf numFmtId="0" fontId="6" fillId="5" borderId="3" xfId="2" applyFont="1" applyFill="1" applyBorder="1" applyAlignment="1">
      <alignment horizontal="left" vertical="center"/>
    </xf>
    <xf numFmtId="0" fontId="6" fillId="5" borderId="5" xfId="2" applyFont="1" applyFill="1" applyBorder="1" applyAlignment="1">
      <alignment horizontal="left" vertical="center"/>
    </xf>
    <xf numFmtId="0" fontId="6" fillId="5" borderId="2" xfId="2" applyFont="1" applyFill="1" applyBorder="1" applyAlignment="1">
      <alignment horizontal="center" vertical="center" wrapText="1"/>
    </xf>
    <xf numFmtId="187" fontId="6" fillId="5" borderId="2" xfId="1" applyNumberFormat="1" applyFont="1" applyFill="1" applyBorder="1" applyAlignment="1">
      <alignment horizontal="center" vertical="center"/>
    </xf>
    <xf numFmtId="187" fontId="7" fillId="5" borderId="2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11" xfId="2" applyFont="1" applyBorder="1" applyAlignment="1">
      <alignment horizontal="center" vertical="top"/>
    </xf>
    <xf numFmtId="187" fontId="4" fillId="0" borderId="11" xfId="1" applyNumberFormat="1" applyFont="1" applyBorder="1" applyAlignment="1">
      <alignment vertical="top"/>
    </xf>
    <xf numFmtId="187" fontId="5" fillId="0" borderId="11" xfId="1" applyNumberFormat="1" applyFont="1" applyBorder="1" applyAlignment="1">
      <alignment vertical="top"/>
    </xf>
    <xf numFmtId="0" fontId="4" fillId="0" borderId="10" xfId="2" applyFont="1" applyBorder="1" applyAlignment="1">
      <alignment vertical="top"/>
    </xf>
    <xf numFmtId="0" fontId="4" fillId="0" borderId="13" xfId="2" applyFont="1" applyBorder="1" applyAlignment="1">
      <alignment horizontal="center" vertical="top"/>
    </xf>
    <xf numFmtId="0" fontId="4" fillId="0" borderId="10" xfId="2" applyFont="1" applyBorder="1" applyAlignment="1">
      <alignment horizontal="left" vertical="top"/>
    </xf>
    <xf numFmtId="187" fontId="4" fillId="0" borderId="10" xfId="1" applyNumberFormat="1" applyFont="1" applyBorder="1" applyAlignment="1">
      <alignment horizontal="left" vertical="top"/>
    </xf>
    <xf numFmtId="187" fontId="5" fillId="0" borderId="10" xfId="1" applyNumberFormat="1" applyFont="1" applyBorder="1" applyAlignment="1">
      <alignment horizontal="left" vertical="top"/>
    </xf>
    <xf numFmtId="0" fontId="4" fillId="0" borderId="0" xfId="2" applyFont="1" applyAlignment="1">
      <alignment horizontal="left" vertical="top"/>
    </xf>
    <xf numFmtId="0" fontId="10" fillId="0" borderId="0" xfId="2" applyFont="1" applyAlignment="1">
      <alignment vertical="top"/>
    </xf>
    <xf numFmtId="0" fontId="4" fillId="0" borderId="14" xfId="2" applyFont="1" applyBorder="1" applyAlignment="1">
      <alignment horizontal="center" vertical="top"/>
    </xf>
    <xf numFmtId="0" fontId="6" fillId="5" borderId="3" xfId="2" applyFont="1" applyFill="1" applyBorder="1" applyAlignment="1">
      <alignment vertical="center"/>
    </xf>
    <xf numFmtId="0" fontId="6" fillId="5" borderId="5" xfId="2" applyFont="1" applyFill="1" applyBorder="1" applyAlignment="1">
      <alignment vertical="center"/>
    </xf>
    <xf numFmtId="0" fontId="6" fillId="5" borderId="2" xfId="2" applyFont="1" applyFill="1" applyBorder="1" applyAlignment="1">
      <alignment horizontal="center" vertical="center"/>
    </xf>
    <xf numFmtId="187" fontId="6" fillId="0" borderId="0" xfId="2" applyNumberFormat="1" applyFont="1" applyAlignment="1">
      <alignment horizontal="center" vertical="center"/>
    </xf>
    <xf numFmtId="0" fontId="9" fillId="0" borderId="7" xfId="2" applyFont="1" applyBorder="1" applyAlignment="1">
      <alignment horizontal="center" vertical="top"/>
    </xf>
    <xf numFmtId="0" fontId="9" fillId="0" borderId="7" xfId="2" applyFont="1" applyBorder="1" applyAlignment="1">
      <alignment vertical="top" wrapText="1"/>
    </xf>
    <xf numFmtId="187" fontId="9" fillId="0" borderId="7" xfId="1" applyNumberFormat="1" applyFont="1" applyBorder="1" applyAlignment="1">
      <alignment vertical="top"/>
    </xf>
    <xf numFmtId="187" fontId="5" fillId="0" borderId="7" xfId="1" applyNumberFormat="1" applyFont="1" applyBorder="1" applyAlignment="1">
      <alignment vertical="top"/>
    </xf>
    <xf numFmtId="0" fontId="11" fillId="0" borderId="0" xfId="2" applyFont="1" applyAlignment="1">
      <alignment vertical="top"/>
    </xf>
    <xf numFmtId="188" fontId="12" fillId="0" borderId="0" xfId="2" applyNumberFormat="1" applyFont="1" applyAlignment="1">
      <alignment vertical="top"/>
    </xf>
    <xf numFmtId="0" fontId="4" fillId="0" borderId="6" xfId="2" applyFont="1" applyBorder="1" applyAlignment="1">
      <alignment horizontal="center" vertical="top"/>
    </xf>
    <xf numFmtId="0" fontId="4" fillId="0" borderId="9" xfId="2" applyFont="1" applyBorder="1" applyAlignment="1">
      <alignment horizontal="left" vertical="top"/>
    </xf>
    <xf numFmtId="0" fontId="4" fillId="0" borderId="0" xfId="2" applyFont="1"/>
    <xf numFmtId="187" fontId="4" fillId="0" borderId="9" xfId="1" applyNumberFormat="1" applyFont="1" applyFill="1" applyBorder="1" applyAlignment="1">
      <alignment vertical="top"/>
    </xf>
    <xf numFmtId="0" fontId="4" fillId="0" borderId="7" xfId="2" applyFont="1" applyBorder="1" applyAlignment="1">
      <alignment horizontal="center" vertical="top"/>
    </xf>
    <xf numFmtId="0" fontId="4" fillId="0" borderId="15" xfId="2" applyFont="1" applyBorder="1" applyAlignment="1">
      <alignment vertical="top" wrapText="1"/>
    </xf>
    <xf numFmtId="0" fontId="4" fillId="0" borderId="15" xfId="2" applyFont="1" applyBorder="1" applyAlignment="1">
      <alignment horizontal="center" vertical="top"/>
    </xf>
    <xf numFmtId="187" fontId="4" fillId="0" borderId="15" xfId="1" applyNumberFormat="1" applyFont="1" applyFill="1" applyBorder="1" applyAlignment="1">
      <alignment vertical="top"/>
    </xf>
    <xf numFmtId="0" fontId="4" fillId="0" borderId="0" xfId="2" applyFont="1" applyAlignment="1">
      <alignment horizontal="center" vertical="top"/>
    </xf>
    <xf numFmtId="187" fontId="4" fillId="0" borderId="10" xfId="1" applyNumberFormat="1" applyFont="1" applyFill="1" applyBorder="1" applyAlignment="1">
      <alignment vertical="top"/>
    </xf>
    <xf numFmtId="187" fontId="4" fillId="0" borderId="10" xfId="1" applyNumberFormat="1" applyFont="1" applyFill="1" applyBorder="1" applyAlignment="1">
      <alignment horizontal="center" vertical="top"/>
    </xf>
    <xf numFmtId="187" fontId="5" fillId="0" borderId="10" xfId="1" applyNumberFormat="1" applyFont="1" applyFill="1" applyBorder="1" applyAlignment="1">
      <alignment horizontal="center" vertical="top"/>
    </xf>
    <xf numFmtId="187" fontId="4" fillId="6" borderId="10" xfId="1" applyNumberFormat="1" applyFont="1" applyFill="1" applyBorder="1" applyAlignment="1">
      <alignment horizontal="center" vertical="top"/>
    </xf>
    <xf numFmtId="187" fontId="4" fillId="0" borderId="0" xfId="2" applyNumberFormat="1" applyFont="1" applyAlignment="1">
      <alignment horizontal="center" vertical="top"/>
    </xf>
    <xf numFmtId="0" fontId="4" fillId="0" borderId="9" xfId="2" applyFont="1" applyBorder="1" applyAlignment="1">
      <alignment vertical="top"/>
    </xf>
    <xf numFmtId="0" fontId="4" fillId="6" borderId="9" xfId="2" applyFont="1" applyFill="1" applyBorder="1" applyAlignment="1">
      <alignment horizontal="center" vertical="top"/>
    </xf>
    <xf numFmtId="0" fontId="4" fillId="6" borderId="9" xfId="2" applyFont="1" applyFill="1" applyBorder="1" applyAlignment="1">
      <alignment vertical="top"/>
    </xf>
    <xf numFmtId="187" fontId="4" fillId="6" borderId="9" xfId="1" applyNumberFormat="1" applyFont="1" applyFill="1" applyBorder="1" applyAlignment="1">
      <alignment horizontal="center" vertical="top"/>
    </xf>
    <xf numFmtId="187" fontId="5" fillId="6" borderId="9" xfId="1" applyNumberFormat="1" applyFont="1" applyFill="1" applyBorder="1" applyAlignment="1">
      <alignment horizontal="center" vertical="top"/>
    </xf>
    <xf numFmtId="187" fontId="4" fillId="6" borderId="10" xfId="1" applyNumberFormat="1" applyFont="1" applyFill="1" applyBorder="1" applyAlignment="1">
      <alignment vertical="top"/>
    </xf>
    <xf numFmtId="187" fontId="5" fillId="6" borderId="10" xfId="1" applyNumberFormat="1" applyFont="1" applyFill="1" applyBorder="1" applyAlignment="1">
      <alignment vertical="top"/>
    </xf>
    <xf numFmtId="0" fontId="4" fillId="0" borderId="16" xfId="2" applyFont="1" applyBorder="1" applyAlignment="1">
      <alignment vertical="top" wrapText="1"/>
    </xf>
    <xf numFmtId="0" fontId="4" fillId="0" borderId="17" xfId="2" applyFont="1" applyBorder="1" applyAlignment="1">
      <alignment vertical="top" wrapText="1"/>
    </xf>
    <xf numFmtId="187" fontId="6" fillId="5" borderId="2" xfId="1" applyNumberFormat="1" applyFont="1" applyFill="1" applyBorder="1" applyAlignment="1">
      <alignment vertical="center"/>
    </xf>
    <xf numFmtId="0" fontId="4" fillId="0" borderId="11" xfId="2" applyFont="1" applyBorder="1" applyAlignment="1">
      <alignment horizontal="left" vertical="top" wrapText="1"/>
    </xf>
    <xf numFmtId="187" fontId="4" fillId="0" borderId="18" xfId="1" applyNumberFormat="1" applyFont="1" applyFill="1" applyBorder="1" applyAlignment="1">
      <alignment vertical="top"/>
    </xf>
    <xf numFmtId="187" fontId="4" fillId="0" borderId="11" xfId="1" applyNumberFormat="1" applyFont="1" applyFill="1" applyBorder="1" applyAlignment="1">
      <alignment vertical="top"/>
    </xf>
    <xf numFmtId="187" fontId="5" fillId="0" borderId="11" xfId="1" applyNumberFormat="1" applyFont="1" applyFill="1" applyBorder="1" applyAlignment="1">
      <alignment vertical="top"/>
    </xf>
    <xf numFmtId="187" fontId="4" fillId="6" borderId="11" xfId="1" applyNumberFormat="1" applyFont="1" applyFill="1" applyBorder="1" applyAlignment="1">
      <alignment vertical="top"/>
    </xf>
    <xf numFmtId="187" fontId="5" fillId="0" borderId="10" xfId="1" applyNumberFormat="1" applyFont="1" applyFill="1" applyBorder="1" applyAlignment="1">
      <alignment vertical="top"/>
    </xf>
    <xf numFmtId="0" fontId="4" fillId="0" borderId="10" xfId="2" applyFont="1" applyBorder="1" applyAlignment="1">
      <alignment horizontal="center" vertical="top" wrapText="1"/>
    </xf>
    <xf numFmtId="187" fontId="4" fillId="0" borderId="10" xfId="1" applyNumberFormat="1" applyFont="1" applyFill="1" applyBorder="1" applyAlignment="1">
      <alignment vertical="top" wrapText="1"/>
    </xf>
    <xf numFmtId="187" fontId="4" fillId="0" borderId="10" xfId="1" applyNumberFormat="1" applyFont="1" applyFill="1" applyBorder="1" applyAlignment="1">
      <alignment horizontal="center" vertical="top" wrapText="1"/>
    </xf>
    <xf numFmtId="187" fontId="5" fillId="0" borderId="10" xfId="1" applyNumberFormat="1" applyFont="1" applyFill="1" applyBorder="1" applyAlignment="1">
      <alignment horizontal="center" vertical="top" wrapText="1"/>
    </xf>
    <xf numFmtId="187" fontId="5" fillId="0" borderId="10" xfId="1" applyNumberFormat="1" applyFont="1" applyFill="1" applyBorder="1" applyAlignment="1">
      <alignment vertical="top" wrapText="1"/>
    </xf>
    <xf numFmtId="187" fontId="4" fillId="0" borderId="16" xfId="1" applyNumberFormat="1" applyFont="1" applyFill="1" applyBorder="1" applyAlignment="1">
      <alignment vertical="top"/>
    </xf>
    <xf numFmtId="0" fontId="4" fillId="0" borderId="9" xfId="2" applyFont="1" applyBorder="1" applyAlignment="1">
      <alignment horizontal="center" vertical="top" wrapText="1"/>
    </xf>
    <xf numFmtId="187" fontId="4" fillId="0" borderId="9" xfId="1" applyNumberFormat="1" applyFont="1" applyFill="1" applyBorder="1" applyAlignment="1">
      <alignment vertical="top" wrapText="1"/>
    </xf>
    <xf numFmtId="187" fontId="5" fillId="0" borderId="9" xfId="1" applyNumberFormat="1" applyFont="1" applyFill="1" applyBorder="1" applyAlignment="1">
      <alignment vertical="top" wrapText="1"/>
    </xf>
    <xf numFmtId="0" fontId="4" fillId="0" borderId="15" xfId="2" applyFont="1" applyBorder="1" applyAlignment="1">
      <alignment horizontal="center" vertical="top" wrapText="1"/>
    </xf>
    <xf numFmtId="187" fontId="4" fillId="0" borderId="15" xfId="1" applyNumberFormat="1" applyFont="1" applyFill="1" applyBorder="1" applyAlignment="1">
      <alignment vertical="top" wrapText="1"/>
    </xf>
    <xf numFmtId="187" fontId="5" fillId="0" borderId="15" xfId="1" applyNumberFormat="1" applyFont="1" applyFill="1" applyBorder="1" applyAlignment="1">
      <alignment vertical="top"/>
    </xf>
    <xf numFmtId="187" fontId="4" fillId="0" borderId="10" xfId="1" applyNumberFormat="1" applyFont="1" applyBorder="1" applyAlignment="1">
      <alignment vertical="top" wrapText="1"/>
    </xf>
    <xf numFmtId="187" fontId="4" fillId="0" borderId="10" xfId="1" applyNumberFormat="1" applyFont="1" applyBorder="1" applyAlignment="1">
      <alignment horizontal="right" vertical="top" wrapText="1"/>
    </xf>
    <xf numFmtId="187" fontId="4" fillId="0" borderId="16" xfId="1" applyNumberFormat="1" applyFont="1" applyBorder="1" applyAlignment="1">
      <alignment vertical="top"/>
    </xf>
    <xf numFmtId="187" fontId="5" fillId="0" borderId="10" xfId="1" applyNumberFormat="1" applyFont="1" applyBorder="1" applyAlignment="1">
      <alignment horizontal="right" vertical="top" wrapText="1"/>
    </xf>
    <xf numFmtId="187" fontId="4" fillId="0" borderId="10" xfId="1" applyNumberFormat="1" applyFont="1" applyBorder="1" applyAlignment="1">
      <alignment horizontal="center" vertical="top" wrapText="1"/>
    </xf>
    <xf numFmtId="187" fontId="5" fillId="0" borderId="10" xfId="1" applyNumberFormat="1" applyFont="1" applyBorder="1" applyAlignment="1">
      <alignment horizontal="center" vertical="top" wrapText="1"/>
    </xf>
    <xf numFmtId="187" fontId="5" fillId="0" borderId="10" xfId="1" applyNumberFormat="1" applyFont="1" applyBorder="1" applyAlignment="1">
      <alignment vertical="top" wrapText="1"/>
    </xf>
    <xf numFmtId="187" fontId="4" fillId="0" borderId="13" xfId="1" applyNumberFormat="1" applyFont="1" applyBorder="1" applyAlignment="1">
      <alignment vertical="top" wrapText="1"/>
    </xf>
    <xf numFmtId="187" fontId="5" fillId="0" borderId="13" xfId="1" applyNumberFormat="1" applyFont="1" applyBorder="1" applyAlignment="1">
      <alignment vertical="top" wrapText="1"/>
    </xf>
    <xf numFmtId="0" fontId="4" fillId="0" borderId="19" xfId="2" applyFont="1" applyBorder="1" applyAlignment="1">
      <alignment horizontal="center" vertical="top"/>
    </xf>
    <xf numFmtId="0" fontId="6" fillId="5" borderId="20" xfId="2" applyFont="1" applyFill="1" applyBorder="1" applyAlignment="1">
      <alignment horizontal="left" vertical="center"/>
    </xf>
    <xf numFmtId="3" fontId="4" fillId="0" borderId="9" xfId="2" applyNumberFormat="1" applyFont="1" applyBorder="1" applyAlignment="1">
      <alignment vertical="top" wrapText="1"/>
    </xf>
    <xf numFmtId="3" fontId="5" fillId="0" borderId="9" xfId="2" applyNumberFormat="1" applyFont="1" applyBorder="1" applyAlignment="1">
      <alignment vertical="top" wrapText="1"/>
    </xf>
    <xf numFmtId="187" fontId="4" fillId="0" borderId="9" xfId="1" applyNumberFormat="1" applyFont="1" applyBorder="1" applyAlignment="1">
      <alignment horizontal="right" vertical="top" wrapText="1"/>
    </xf>
    <xf numFmtId="187" fontId="5" fillId="0" borderId="9" xfId="1" applyNumberFormat="1" applyFont="1" applyBorder="1" applyAlignment="1">
      <alignment horizontal="right" vertical="top" wrapText="1"/>
    </xf>
    <xf numFmtId="0" fontId="9" fillId="0" borderId="9" xfId="2" applyFont="1" applyBorder="1" applyAlignment="1">
      <alignment horizontal="center" vertical="top" wrapText="1"/>
    </xf>
    <xf numFmtId="3" fontId="9" fillId="0" borderId="9" xfId="2" applyNumberFormat="1" applyFont="1" applyBorder="1" applyAlignment="1">
      <alignment vertical="top" wrapText="1"/>
    </xf>
    <xf numFmtId="0" fontId="4" fillId="0" borderId="9" xfId="2" applyFont="1" applyBorder="1" applyAlignment="1">
      <alignment horizontal="left" vertical="top" wrapText="1"/>
    </xf>
    <xf numFmtId="187" fontId="4" fillId="0" borderId="9" xfId="1" applyNumberFormat="1" applyFont="1" applyBorder="1" applyAlignment="1">
      <alignment vertical="top" wrapText="1"/>
    </xf>
    <xf numFmtId="187" fontId="5" fillId="0" borderId="9" xfId="1" applyNumberFormat="1" applyFont="1" applyBorder="1" applyAlignment="1">
      <alignment vertical="top" wrapText="1"/>
    </xf>
    <xf numFmtId="0" fontId="4" fillId="0" borderId="19" xfId="2" applyFont="1" applyBorder="1" applyAlignment="1">
      <alignment horizontal="left" vertical="top" wrapText="1"/>
    </xf>
    <xf numFmtId="0" fontId="4" fillId="0" borderId="19" xfId="2" applyFont="1" applyBorder="1" applyAlignment="1">
      <alignment horizontal="center" vertical="top" wrapText="1"/>
    </xf>
    <xf numFmtId="3" fontId="4" fillId="0" borderId="19" xfId="2" applyNumberFormat="1" applyFont="1" applyBorder="1" applyAlignment="1">
      <alignment vertical="top" wrapText="1"/>
    </xf>
    <xf numFmtId="0" fontId="6" fillId="5" borderId="5" xfId="2" applyFont="1" applyFill="1" applyBorder="1" applyAlignment="1">
      <alignment vertical="center" wrapText="1"/>
    </xf>
    <xf numFmtId="0" fontId="4" fillId="0" borderId="9" xfId="2" applyFont="1" applyBorder="1" applyAlignment="1">
      <alignment horizontal="center"/>
    </xf>
    <xf numFmtId="0" fontId="4" fillId="0" borderId="11" xfId="2" applyFont="1" applyBorder="1"/>
    <xf numFmtId="187" fontId="4" fillId="0" borderId="9" xfId="1" applyNumberFormat="1" applyFont="1" applyBorder="1"/>
    <xf numFmtId="187" fontId="5" fillId="0" borderId="9" xfId="1" applyNumberFormat="1" applyFont="1" applyBorder="1"/>
    <xf numFmtId="0" fontId="4" fillId="0" borderId="10" xfId="2" applyFont="1" applyBorder="1" applyAlignment="1">
      <alignment horizontal="center"/>
    </xf>
    <xf numFmtId="0" fontId="4" fillId="0" borderId="10" xfId="2" applyFont="1" applyBorder="1"/>
    <xf numFmtId="187" fontId="4" fillId="0" borderId="10" xfId="1" applyNumberFormat="1" applyFont="1" applyBorder="1"/>
    <xf numFmtId="0" fontId="4" fillId="0" borderId="11" xfId="2" applyFont="1" applyBorder="1" applyAlignment="1">
      <alignment vertical="top" wrapText="1"/>
    </xf>
    <xf numFmtId="0" fontId="9" fillId="0" borderId="10" xfId="2" applyFont="1" applyBorder="1" applyAlignment="1">
      <alignment horizontal="left" vertical="top" wrapText="1"/>
    </xf>
    <xf numFmtId="0" fontId="9" fillId="0" borderId="19" xfId="2" applyFont="1" applyBorder="1" applyAlignment="1">
      <alignment horizontal="center" vertical="top"/>
    </xf>
    <xf numFmtId="0" fontId="9" fillId="0" borderId="19" xfId="2" applyFont="1" applyBorder="1" applyAlignment="1">
      <alignment horizontal="left" vertical="top" wrapText="1"/>
    </xf>
    <xf numFmtId="187" fontId="9" fillId="0" borderId="19" xfId="1" applyNumberFormat="1" applyFont="1" applyBorder="1" applyAlignment="1">
      <alignment vertical="top"/>
    </xf>
    <xf numFmtId="187" fontId="5" fillId="0" borderId="19" xfId="1" applyNumberFormat="1" applyFont="1" applyBorder="1" applyAlignment="1">
      <alignment vertical="top"/>
    </xf>
    <xf numFmtId="0" fontId="4" fillId="0" borderId="1" xfId="2" applyFont="1" applyBorder="1" applyAlignment="1">
      <alignment vertical="top"/>
    </xf>
    <xf numFmtId="0" fontId="13" fillId="5" borderId="3" xfId="2" applyFont="1" applyFill="1" applyBorder="1" applyAlignment="1">
      <alignment horizontal="left" vertical="center"/>
    </xf>
    <xf numFmtId="0" fontId="13" fillId="5" borderId="5" xfId="2" applyFont="1" applyFill="1" applyBorder="1" applyAlignment="1">
      <alignment horizontal="left" vertical="center"/>
    </xf>
    <xf numFmtId="0" fontId="13" fillId="5" borderId="2" xfId="2" applyFont="1" applyFill="1" applyBorder="1" applyAlignment="1">
      <alignment horizontal="center" vertical="center" wrapText="1"/>
    </xf>
    <xf numFmtId="187" fontId="13" fillId="5" borderId="2" xfId="1" applyNumberFormat="1" applyFont="1" applyFill="1" applyBorder="1" applyAlignment="1">
      <alignment horizontal="center" vertical="center"/>
    </xf>
    <xf numFmtId="187" fontId="14" fillId="5" borderId="2" xfId="1" applyNumberFormat="1" applyFont="1" applyFill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5" fillId="0" borderId="15" xfId="2" applyFont="1" applyBorder="1" applyAlignment="1">
      <alignment horizontal="center" vertical="top"/>
    </xf>
    <xf numFmtId="0" fontId="15" fillId="0" borderId="15" xfId="2" applyFont="1" applyBorder="1" applyAlignment="1">
      <alignment vertical="top" wrapText="1"/>
    </xf>
    <xf numFmtId="0" fontId="15" fillId="0" borderId="15" xfId="3" applyFont="1" applyBorder="1" applyAlignment="1">
      <alignment horizontal="center" vertical="top"/>
    </xf>
    <xf numFmtId="187" fontId="15" fillId="0" borderId="15" xfId="1" applyNumberFormat="1" applyFont="1" applyFill="1" applyBorder="1" applyAlignment="1">
      <alignment vertical="top"/>
    </xf>
    <xf numFmtId="187" fontId="16" fillId="0" borderId="15" xfId="1" applyNumberFormat="1" applyFont="1" applyBorder="1" applyAlignment="1">
      <alignment vertical="top"/>
    </xf>
    <xf numFmtId="187" fontId="5" fillId="0" borderId="15" xfId="1" applyNumberFormat="1" applyFont="1" applyBorder="1" applyAlignment="1">
      <alignment vertical="top"/>
    </xf>
    <xf numFmtId="0" fontId="16" fillId="0" borderId="0" xfId="2" applyFont="1"/>
    <xf numFmtId="0" fontId="15" fillId="0" borderId="10" xfId="2" applyFont="1" applyBorder="1" applyAlignment="1">
      <alignment horizontal="center" vertical="top"/>
    </xf>
    <xf numFmtId="0" fontId="15" fillId="0" borderId="10" xfId="2" applyFont="1" applyBorder="1" applyAlignment="1">
      <alignment horizontal="left" vertical="top" wrapText="1"/>
    </xf>
    <xf numFmtId="0" fontId="15" fillId="0" borderId="10" xfId="3" applyFont="1" applyBorder="1" applyAlignment="1">
      <alignment horizontal="center" vertical="top"/>
    </xf>
    <xf numFmtId="187" fontId="15" fillId="0" borderId="10" xfId="1" applyNumberFormat="1" applyFont="1" applyFill="1" applyBorder="1" applyAlignment="1">
      <alignment vertical="top"/>
    </xf>
    <xf numFmtId="187" fontId="16" fillId="0" borderId="10" xfId="1" applyNumberFormat="1" applyFont="1" applyBorder="1" applyAlignment="1">
      <alignment vertical="top"/>
    </xf>
    <xf numFmtId="0" fontId="15" fillId="6" borderId="10" xfId="2" applyFont="1" applyFill="1" applyBorder="1" applyAlignment="1">
      <alignment vertical="top" wrapText="1"/>
    </xf>
    <xf numFmtId="0" fontId="15" fillId="0" borderId="10" xfId="3" applyFont="1" applyBorder="1" applyAlignment="1">
      <alignment horizontal="center" vertical="top" wrapText="1"/>
    </xf>
    <xf numFmtId="187" fontId="15" fillId="0" borderId="10" xfId="1" applyNumberFormat="1" applyFont="1" applyFill="1" applyBorder="1" applyAlignment="1">
      <alignment horizontal="center" vertical="top"/>
    </xf>
    <xf numFmtId="0" fontId="15" fillId="0" borderId="10" xfId="2" applyFont="1" applyBorder="1" applyAlignment="1">
      <alignment vertical="top" wrapText="1"/>
    </xf>
    <xf numFmtId="0" fontId="15" fillId="0" borderId="10" xfId="2" applyFont="1" applyBorder="1"/>
    <xf numFmtId="187" fontId="15" fillId="0" borderId="10" xfId="1" applyNumberFormat="1" applyFont="1" applyBorder="1" applyAlignment="1">
      <alignment vertical="top"/>
    </xf>
    <xf numFmtId="0" fontId="15" fillId="0" borderId="10" xfId="2" applyFont="1" applyBorder="1" applyAlignment="1">
      <alignment wrapText="1"/>
    </xf>
    <xf numFmtId="0" fontId="15" fillId="0" borderId="9" xfId="2" applyFont="1" applyBorder="1" applyAlignment="1">
      <alignment vertical="top" wrapText="1"/>
    </xf>
    <xf numFmtId="0" fontId="15" fillId="0" borderId="9" xfId="3" applyFont="1" applyBorder="1" applyAlignment="1">
      <alignment horizontal="center" vertical="top"/>
    </xf>
    <xf numFmtId="0" fontId="15" fillId="0" borderId="9" xfId="2" applyFont="1" applyBorder="1" applyAlignment="1">
      <alignment horizontal="center" vertical="top"/>
    </xf>
    <xf numFmtId="187" fontId="15" fillId="0" borderId="9" xfId="1" applyNumberFormat="1" applyFont="1" applyFill="1" applyBorder="1" applyAlignment="1">
      <alignment vertical="top"/>
    </xf>
    <xf numFmtId="187" fontId="16" fillId="0" borderId="9" xfId="1" applyNumberFormat="1" applyFont="1" applyBorder="1" applyAlignment="1">
      <alignment vertical="top"/>
    </xf>
    <xf numFmtId="0" fontId="15" fillId="0" borderId="9" xfId="2" applyFont="1" applyBorder="1" applyAlignment="1">
      <alignment wrapText="1"/>
    </xf>
    <xf numFmtId="0" fontId="15" fillId="0" borderId="19" xfId="2" applyFont="1" applyBorder="1" applyAlignment="1">
      <alignment horizontal="left" vertical="top" wrapText="1"/>
    </xf>
    <xf numFmtId="0" fontId="15" fillId="0" borderId="19" xfId="2" applyFont="1" applyBorder="1" applyAlignment="1">
      <alignment horizontal="center" vertical="top"/>
    </xf>
    <xf numFmtId="187" fontId="15" fillId="0" borderId="19" xfId="1" applyNumberFormat="1" applyFont="1" applyBorder="1" applyAlignment="1">
      <alignment vertical="top"/>
    </xf>
    <xf numFmtId="187" fontId="16" fillId="0" borderId="19" xfId="1" applyNumberFormat="1" applyFont="1" applyBorder="1" applyAlignment="1">
      <alignment vertical="top"/>
    </xf>
    <xf numFmtId="0" fontId="4" fillId="0" borderId="12" xfId="2" applyFont="1" applyBorder="1" applyAlignment="1">
      <alignment horizontal="center" vertical="top"/>
    </xf>
    <xf numFmtId="0" fontId="4" fillId="0" borderId="12" xfId="2" applyFont="1" applyBorder="1" applyAlignment="1">
      <alignment vertical="top"/>
    </xf>
    <xf numFmtId="0" fontId="4" fillId="0" borderId="21" xfId="2" applyFont="1" applyBorder="1" applyAlignment="1">
      <alignment horizontal="center" vertical="top"/>
    </xf>
    <xf numFmtId="187" fontId="4" fillId="0" borderId="12" xfId="1" applyNumberFormat="1" applyFont="1" applyBorder="1" applyAlignment="1">
      <alignment horizontal="center" vertical="top"/>
    </xf>
    <xf numFmtId="187" fontId="4" fillId="0" borderId="11" xfId="1" applyNumberFormat="1" applyFont="1" applyBorder="1" applyAlignment="1">
      <alignment horizontal="center" vertical="top"/>
    </xf>
    <xf numFmtId="187" fontId="5" fillId="0" borderId="11" xfId="1" applyNumberFormat="1" applyFont="1" applyBorder="1" applyAlignment="1">
      <alignment horizontal="center" vertical="top"/>
    </xf>
    <xf numFmtId="0" fontId="4" fillId="0" borderId="17" xfId="2" applyFont="1" applyBorder="1" applyAlignment="1">
      <alignment horizontal="center" vertical="top"/>
    </xf>
    <xf numFmtId="187" fontId="4" fillId="0" borderId="17" xfId="1" applyNumberFormat="1" applyFont="1" applyBorder="1" applyAlignment="1">
      <alignment vertical="top"/>
    </xf>
    <xf numFmtId="0" fontId="4" fillId="0" borderId="7" xfId="2" applyFont="1" applyBorder="1" applyAlignment="1">
      <alignment vertical="top"/>
    </xf>
    <xf numFmtId="187" fontId="4" fillId="0" borderId="7" xfId="1" applyNumberFormat="1" applyFont="1" applyBorder="1" applyAlignment="1">
      <alignment vertical="top"/>
    </xf>
    <xf numFmtId="0" fontId="4" fillId="0" borderId="8" xfId="2" applyFont="1" applyBorder="1" applyAlignment="1">
      <alignment horizontal="center" vertical="top"/>
    </xf>
    <xf numFmtId="187" fontId="4" fillId="0" borderId="8" xfId="1" applyNumberFormat="1" applyFont="1" applyBorder="1" applyAlignment="1">
      <alignment vertical="top"/>
    </xf>
    <xf numFmtId="187" fontId="5" fillId="0" borderId="8" xfId="1" applyNumberFormat="1" applyFont="1" applyBorder="1" applyAlignment="1">
      <alignment vertical="top"/>
    </xf>
    <xf numFmtId="0" fontId="4" fillId="0" borderId="11" xfId="3" applyFont="1" applyBorder="1" applyAlignment="1">
      <alignment vertical="top" wrapText="1"/>
    </xf>
    <xf numFmtId="0" fontId="4" fillId="0" borderId="11" xfId="3" applyFont="1" applyBorder="1" applyAlignment="1">
      <alignment horizontal="center" vertical="top"/>
    </xf>
    <xf numFmtId="3" fontId="4" fillId="0" borderId="11" xfId="3" applyNumberFormat="1" applyFont="1" applyBorder="1" applyAlignment="1">
      <alignment vertical="top"/>
    </xf>
    <xf numFmtId="3" fontId="4" fillId="0" borderId="6" xfId="2" applyNumberFormat="1" applyFont="1" applyBorder="1" applyAlignment="1">
      <alignment vertical="top"/>
    </xf>
    <xf numFmtId="3" fontId="5" fillId="0" borderId="6" xfId="2" applyNumberFormat="1" applyFont="1" applyBorder="1" applyAlignment="1">
      <alignment vertical="top"/>
    </xf>
    <xf numFmtId="0" fontId="4" fillId="0" borderId="10" xfId="3" applyFont="1" applyBorder="1" applyAlignment="1">
      <alignment vertical="top" wrapText="1"/>
    </xf>
    <xf numFmtId="0" fontId="4" fillId="0" borderId="10" xfId="3" applyFont="1" applyBorder="1" applyAlignment="1">
      <alignment horizontal="center" vertical="top"/>
    </xf>
    <xf numFmtId="3" fontId="4" fillId="0" borderId="10" xfId="3" applyNumberFormat="1" applyFont="1" applyBorder="1" applyAlignment="1">
      <alignment vertical="top"/>
    </xf>
    <xf numFmtId="3" fontId="4" fillId="0" borderId="10" xfId="2" applyNumberFormat="1" applyFont="1" applyBorder="1" applyAlignment="1">
      <alignment vertical="top"/>
    </xf>
    <xf numFmtId="3" fontId="5" fillId="0" borderId="10" xfId="2" applyNumberFormat="1" applyFont="1" applyBorder="1" applyAlignment="1">
      <alignment vertical="top"/>
    </xf>
    <xf numFmtId="0" fontId="4" fillId="0" borderId="19" xfId="2" applyFont="1" applyBorder="1" applyAlignment="1">
      <alignment vertical="top"/>
    </xf>
    <xf numFmtId="0" fontId="4" fillId="0" borderId="19" xfId="3" applyFont="1" applyBorder="1" applyAlignment="1">
      <alignment horizontal="center" vertical="top"/>
    </xf>
    <xf numFmtId="3" fontId="4" fillId="0" borderId="19" xfId="3" applyNumberFormat="1" applyFont="1" applyBorder="1" applyAlignment="1">
      <alignment vertical="top"/>
    </xf>
    <xf numFmtId="3" fontId="4" fillId="0" borderId="19" xfId="2" applyNumberFormat="1" applyFont="1" applyBorder="1" applyAlignment="1">
      <alignment vertical="top"/>
    </xf>
    <xf numFmtId="3" fontId="5" fillId="0" borderId="19" xfId="2" applyNumberFormat="1" applyFont="1" applyBorder="1" applyAlignment="1">
      <alignment vertical="top"/>
    </xf>
    <xf numFmtId="43" fontId="4" fillId="6" borderId="7" xfId="1" applyFont="1" applyFill="1" applyBorder="1" applyAlignment="1">
      <alignment vertical="top" wrapText="1"/>
    </xf>
    <xf numFmtId="0" fontId="4" fillId="0" borderId="7" xfId="1" applyNumberFormat="1" applyFont="1" applyBorder="1" applyAlignment="1">
      <alignment horizontal="center" vertical="top"/>
    </xf>
    <xf numFmtId="43" fontId="4" fillId="0" borderId="7" xfId="1" applyFont="1" applyBorder="1" applyAlignment="1">
      <alignment vertical="top"/>
    </xf>
    <xf numFmtId="0" fontId="4" fillId="0" borderId="0" xfId="2" applyFont="1" applyAlignment="1">
      <alignment vertical="top" wrapText="1"/>
    </xf>
    <xf numFmtId="0" fontId="4" fillId="0" borderId="7" xfId="2" applyFont="1" applyBorder="1" applyAlignment="1">
      <alignment vertical="top" wrapText="1"/>
    </xf>
    <xf numFmtId="187" fontId="4" fillId="0" borderId="0" xfId="1" applyNumberFormat="1" applyFont="1" applyBorder="1" applyAlignment="1">
      <alignment vertical="top"/>
    </xf>
    <xf numFmtId="0" fontId="4" fillId="0" borderId="19" xfId="2" applyFont="1" applyBorder="1" applyAlignment="1">
      <alignment vertical="top" wrapText="1"/>
    </xf>
    <xf numFmtId="187" fontId="4" fillId="0" borderId="19" xfId="1" applyNumberFormat="1" applyFont="1" applyBorder="1" applyAlignment="1">
      <alignment vertical="top"/>
    </xf>
    <xf numFmtId="49" fontId="4" fillId="0" borderId="6" xfId="2" applyNumberFormat="1" applyFont="1" applyBorder="1" applyAlignment="1">
      <alignment horizontal="center" vertical="top"/>
    </xf>
    <xf numFmtId="0" fontId="4" fillId="0" borderId="6" xfId="2" applyFont="1" applyBorder="1" applyAlignment="1">
      <alignment horizontal="left" vertical="top"/>
    </xf>
    <xf numFmtId="187" fontId="4" fillId="0" borderId="6" xfId="1" applyNumberFormat="1" applyFont="1" applyBorder="1" applyAlignment="1">
      <alignment vertical="top"/>
    </xf>
    <xf numFmtId="187" fontId="5" fillId="0" borderId="6" xfId="1" applyNumberFormat="1" applyFont="1" applyBorder="1" applyAlignment="1">
      <alignment vertical="top"/>
    </xf>
    <xf numFmtId="49" fontId="4" fillId="0" borderId="10" xfId="2" applyNumberFormat="1" applyFont="1" applyBorder="1" applyAlignment="1">
      <alignment horizontal="center" vertical="top"/>
    </xf>
    <xf numFmtId="187" fontId="4" fillId="0" borderId="15" xfId="1" applyNumberFormat="1" applyFont="1" applyBorder="1" applyAlignment="1">
      <alignment vertical="top"/>
    </xf>
    <xf numFmtId="187" fontId="4" fillId="0" borderId="9" xfId="1" applyNumberFormat="1" applyFont="1" applyBorder="1" applyAlignment="1">
      <alignment horizontal="center" vertical="top"/>
    </xf>
    <xf numFmtId="187" fontId="5" fillId="0" borderId="9" xfId="1" applyNumberFormat="1" applyFont="1" applyBorder="1" applyAlignment="1">
      <alignment horizontal="center" vertical="top"/>
    </xf>
    <xf numFmtId="187" fontId="4" fillId="0" borderId="10" xfId="1" applyNumberFormat="1" applyFont="1" applyBorder="1" applyAlignment="1">
      <alignment horizontal="center" vertical="top"/>
    </xf>
    <xf numFmtId="187" fontId="4" fillId="0" borderId="9" xfId="1" applyNumberFormat="1" applyFont="1" applyFill="1" applyBorder="1" applyAlignment="1">
      <alignment horizontal="center" vertical="top"/>
    </xf>
    <xf numFmtId="187" fontId="5" fillId="0" borderId="9" xfId="1" applyNumberFormat="1" applyFont="1" applyFill="1" applyBorder="1" applyAlignment="1">
      <alignment horizontal="center" vertical="top"/>
    </xf>
    <xf numFmtId="0" fontId="4" fillId="0" borderId="19" xfId="2" applyFont="1" applyBorder="1" applyAlignment="1">
      <alignment horizontal="left" vertical="top"/>
    </xf>
    <xf numFmtId="187" fontId="4" fillId="0" borderId="19" xfId="1" applyNumberFormat="1" applyFont="1" applyBorder="1" applyAlignment="1">
      <alignment horizontal="center" vertical="top"/>
    </xf>
    <xf numFmtId="187" fontId="5" fillId="0" borderId="19" xfId="1" applyNumberFormat="1" applyFont="1" applyBorder="1" applyAlignment="1">
      <alignment horizontal="center" vertical="top"/>
    </xf>
    <xf numFmtId="0" fontId="4" fillId="6" borderId="11" xfId="2" applyFont="1" applyFill="1" applyBorder="1" applyAlignment="1">
      <alignment horizontal="center" vertical="top"/>
    </xf>
    <xf numFmtId="0" fontId="4" fillId="6" borderId="11" xfId="2" applyFont="1" applyFill="1" applyBorder="1" applyAlignment="1">
      <alignment vertical="top" wrapText="1"/>
    </xf>
    <xf numFmtId="187" fontId="4" fillId="6" borderId="11" xfId="1" applyNumberFormat="1" applyFont="1" applyFill="1" applyBorder="1"/>
    <xf numFmtId="187" fontId="4" fillId="6" borderId="11" xfId="1" applyNumberFormat="1" applyFont="1" applyFill="1" applyBorder="1" applyAlignment="1">
      <alignment horizontal="center" vertical="top"/>
    </xf>
    <xf numFmtId="187" fontId="5" fillId="6" borderId="11" xfId="1" applyNumberFormat="1" applyFont="1" applyFill="1" applyBorder="1" applyAlignment="1">
      <alignment horizontal="center" vertical="top"/>
    </xf>
    <xf numFmtId="0" fontId="4" fillId="0" borderId="6" xfId="2" applyFont="1" applyBorder="1" applyAlignment="1">
      <alignment vertical="top"/>
    </xf>
    <xf numFmtId="0" fontId="6" fillId="4" borderId="3" xfId="2" applyFont="1" applyFill="1" applyBorder="1" applyAlignment="1">
      <alignment horizontal="left" vertical="center"/>
    </xf>
    <xf numFmtId="0" fontId="6" fillId="4" borderId="5" xfId="2" applyFont="1" applyFill="1" applyBorder="1" applyAlignment="1">
      <alignment horizontal="left" vertical="center"/>
    </xf>
    <xf numFmtId="0" fontId="6" fillId="4" borderId="2" xfId="2" applyFont="1" applyFill="1" applyBorder="1" applyAlignment="1">
      <alignment horizontal="center" vertical="center" wrapText="1"/>
    </xf>
    <xf numFmtId="187" fontId="6" fillId="4" borderId="2" xfId="1" applyNumberFormat="1" applyFont="1" applyFill="1" applyBorder="1" applyAlignment="1">
      <alignment horizontal="center" vertical="center"/>
    </xf>
    <xf numFmtId="187" fontId="7" fillId="4" borderId="2" xfId="1" applyNumberFormat="1" applyFont="1" applyFill="1" applyBorder="1" applyAlignment="1">
      <alignment horizontal="center" vertical="center"/>
    </xf>
    <xf numFmtId="187" fontId="6" fillId="4" borderId="0" xfId="2" applyNumberFormat="1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187" fontId="5" fillId="6" borderId="11" xfId="1" applyNumberFormat="1" applyFont="1" applyFill="1" applyBorder="1" applyAlignment="1">
      <alignment vertical="top"/>
    </xf>
    <xf numFmtId="187" fontId="5" fillId="6" borderId="10" xfId="1" applyNumberFormat="1" applyFont="1" applyFill="1" applyBorder="1" applyAlignment="1">
      <alignment horizontal="center" vertical="top"/>
    </xf>
    <xf numFmtId="187" fontId="4" fillId="0" borderId="19" xfId="1" applyNumberFormat="1" applyFont="1" applyFill="1" applyBorder="1" applyAlignment="1">
      <alignment horizontal="center" vertical="top"/>
    </xf>
    <xf numFmtId="187" fontId="5" fillId="0" borderId="19" xfId="1" applyNumberFormat="1" applyFont="1" applyFill="1" applyBorder="1" applyAlignment="1">
      <alignment horizontal="center" vertical="top"/>
    </xf>
    <xf numFmtId="0" fontId="5" fillId="0" borderId="0" xfId="2" applyFont="1"/>
    <xf numFmtId="0" fontId="5" fillId="0" borderId="0" xfId="2" applyFont="1" applyAlignment="1">
      <alignment vertical="top"/>
    </xf>
    <xf numFmtId="0" fontId="9" fillId="0" borderId="19" xfId="2" applyFont="1" applyBorder="1" applyAlignment="1">
      <alignment vertical="top" wrapText="1"/>
    </xf>
    <xf numFmtId="0" fontId="4" fillId="0" borderId="22" xfId="2" applyFont="1" applyBorder="1" applyAlignment="1">
      <alignment horizontal="center" vertical="top"/>
    </xf>
    <xf numFmtId="187" fontId="4" fillId="0" borderId="19" xfId="1" applyNumberFormat="1" applyFont="1" applyFill="1" applyBorder="1" applyAlignment="1">
      <alignment vertical="top"/>
    </xf>
    <xf numFmtId="0" fontId="4" fillId="0" borderId="23" xfId="2" applyFont="1" applyBorder="1" applyAlignment="1">
      <alignment vertical="top" wrapText="1"/>
    </xf>
    <xf numFmtId="187" fontId="4" fillId="0" borderId="19" xfId="1" applyNumberFormat="1" applyFont="1" applyBorder="1" applyAlignment="1">
      <alignment vertical="top" wrapText="1"/>
    </xf>
    <xf numFmtId="187" fontId="5" fillId="0" borderId="19" xfId="1" applyNumberFormat="1" applyFont="1" applyBorder="1" applyAlignment="1">
      <alignment vertical="top" wrapText="1"/>
    </xf>
    <xf numFmtId="3" fontId="4" fillId="0" borderId="10" xfId="2" applyNumberFormat="1" applyFont="1" applyBorder="1" applyAlignment="1">
      <alignment vertical="top" wrapText="1"/>
    </xf>
    <xf numFmtId="0" fontId="9" fillId="0" borderId="15" xfId="2" applyFont="1" applyBorder="1" applyAlignment="1">
      <alignment horizontal="center" vertical="top"/>
    </xf>
    <xf numFmtId="0" fontId="9" fillId="0" borderId="15" xfId="2" applyFont="1" applyBorder="1" applyAlignment="1">
      <alignment horizontal="left" vertical="top" wrapText="1"/>
    </xf>
    <xf numFmtId="187" fontId="9" fillId="0" borderId="15" xfId="1" applyNumberFormat="1" applyFont="1" applyBorder="1" applyAlignment="1">
      <alignment vertical="top"/>
    </xf>
    <xf numFmtId="0" fontId="4" fillId="0" borderId="6" xfId="2" applyFont="1" applyBorder="1" applyAlignment="1">
      <alignment vertical="top" wrapText="1"/>
    </xf>
    <xf numFmtId="0" fontId="4" fillId="0" borderId="15" xfId="2" applyFont="1" applyBorder="1" applyAlignment="1">
      <alignment vertical="top"/>
    </xf>
    <xf numFmtId="187" fontId="4" fillId="0" borderId="15" xfId="1" applyNumberFormat="1" applyFont="1" applyFill="1" applyBorder="1" applyAlignment="1">
      <alignment horizontal="center" vertical="top"/>
    </xf>
    <xf numFmtId="187" fontId="5" fillId="0" borderId="15" xfId="1" applyNumberFormat="1" applyFont="1" applyFill="1" applyBorder="1" applyAlignment="1">
      <alignment horizontal="center" vertical="top"/>
    </xf>
    <xf numFmtId="188" fontId="4" fillId="0" borderId="25" xfId="2" applyNumberFormat="1" applyFont="1" applyBorder="1" applyAlignment="1">
      <alignment vertical="top"/>
    </xf>
    <xf numFmtId="0" fontId="4" fillId="0" borderId="25" xfId="2" applyFont="1" applyBorder="1"/>
    <xf numFmtId="188" fontId="4" fillId="0" borderId="0" xfId="2" applyNumberFormat="1" applyFont="1" applyBorder="1" applyAlignment="1">
      <alignment vertical="top"/>
    </xf>
    <xf numFmtId="0" fontId="4" fillId="0" borderId="0" xfId="2" applyFont="1" applyBorder="1"/>
    <xf numFmtId="0" fontId="15" fillId="0" borderId="15" xfId="2" applyFont="1" applyBorder="1" applyAlignment="1">
      <alignment horizontal="left" vertical="top" wrapText="1"/>
    </xf>
    <xf numFmtId="187" fontId="15" fillId="0" borderId="15" xfId="1" applyNumberFormat="1" applyFont="1" applyBorder="1" applyAlignment="1">
      <alignment vertical="top"/>
    </xf>
    <xf numFmtId="0" fontId="16" fillId="0" borderId="25" xfId="2" applyFont="1" applyBorder="1"/>
    <xf numFmtId="0" fontId="4" fillId="0" borderId="9" xfId="3" applyFont="1" applyBorder="1" applyAlignment="1">
      <alignment vertical="top" wrapText="1"/>
    </xf>
    <xf numFmtId="0" fontId="4" fillId="0" borderId="9" xfId="3" applyFont="1" applyBorder="1" applyAlignment="1">
      <alignment horizontal="center" vertical="top"/>
    </xf>
    <xf numFmtId="3" fontId="4" fillId="0" borderId="9" xfId="3" applyNumberFormat="1" applyFont="1" applyBorder="1" applyAlignment="1">
      <alignment vertical="top"/>
    </xf>
    <xf numFmtId="3" fontId="4" fillId="0" borderId="9" xfId="2" applyNumberFormat="1" applyFont="1" applyBorder="1" applyAlignment="1">
      <alignment vertical="top"/>
    </xf>
    <xf numFmtId="3" fontId="5" fillId="0" borderId="9" xfId="2" applyNumberFormat="1" applyFont="1" applyBorder="1" applyAlignment="1">
      <alignment vertical="top"/>
    </xf>
    <xf numFmtId="188" fontId="4" fillId="0" borderId="16" xfId="2" applyNumberFormat="1" applyFont="1" applyBorder="1" applyAlignment="1">
      <alignment vertical="top"/>
    </xf>
    <xf numFmtId="0" fontId="9" fillId="0" borderId="15" xfId="2" applyFont="1" applyBorder="1" applyAlignment="1">
      <alignment vertical="top" wrapText="1"/>
    </xf>
    <xf numFmtId="0" fontId="6" fillId="0" borderId="16" xfId="2" applyFont="1" applyBorder="1" applyAlignment="1">
      <alignment vertical="top"/>
    </xf>
    <xf numFmtId="187" fontId="5" fillId="0" borderId="19" xfId="1" applyNumberFormat="1" applyFont="1" applyFill="1" applyBorder="1" applyAlignment="1">
      <alignment vertical="top"/>
    </xf>
    <xf numFmtId="49" fontId="4" fillId="0" borderId="7" xfId="2" applyNumberFormat="1" applyFont="1" applyBorder="1" applyAlignment="1">
      <alignment horizontal="center" vertical="top"/>
    </xf>
    <xf numFmtId="0" fontId="4" fillId="0" borderId="16" xfId="2" applyFont="1" applyBorder="1" applyAlignment="1">
      <alignment vertical="top"/>
    </xf>
    <xf numFmtId="49" fontId="4" fillId="0" borderId="19" xfId="2" applyNumberFormat="1" applyFont="1" applyBorder="1" applyAlignment="1">
      <alignment horizontal="center" vertical="top"/>
    </xf>
    <xf numFmtId="188" fontId="4" fillId="0" borderId="26" xfId="2" applyNumberFormat="1" applyFont="1" applyBorder="1" applyAlignment="1">
      <alignment vertical="top"/>
    </xf>
    <xf numFmtId="0" fontId="4" fillId="0" borderId="26" xfId="2" applyFont="1" applyBorder="1" applyAlignment="1">
      <alignment vertical="top"/>
    </xf>
    <xf numFmtId="0" fontId="4" fillId="0" borderId="15" xfId="2" applyFont="1" applyBorder="1" applyAlignment="1">
      <alignment horizontal="left" vertical="top"/>
    </xf>
    <xf numFmtId="187" fontId="4" fillId="0" borderId="15" xfId="1" applyNumberFormat="1" applyFont="1" applyBorder="1" applyAlignment="1">
      <alignment horizontal="center" vertical="top"/>
    </xf>
    <xf numFmtId="187" fontId="5" fillId="0" borderId="15" xfId="1" applyNumberFormat="1" applyFont="1" applyBorder="1" applyAlignment="1">
      <alignment horizontal="center" vertical="top"/>
    </xf>
    <xf numFmtId="187" fontId="5" fillId="0" borderId="10" xfId="1" applyNumberFormat="1" applyFont="1" applyBorder="1" applyAlignment="1">
      <alignment horizontal="center" vertical="top"/>
    </xf>
    <xf numFmtId="0" fontId="4" fillId="0" borderId="16" xfId="2" applyFont="1" applyBorder="1"/>
    <xf numFmtId="0" fontId="4" fillId="0" borderId="26" xfId="2" applyFont="1" applyBorder="1"/>
    <xf numFmtId="0" fontId="4" fillId="0" borderId="15" xfId="2" applyFont="1" applyBorder="1" applyAlignment="1">
      <alignment horizontal="left" vertical="top" wrapText="1"/>
    </xf>
    <xf numFmtId="0" fontId="4" fillId="0" borderId="24" xfId="2" applyFont="1" applyBorder="1" applyAlignment="1">
      <alignment horizontal="center" vertical="top"/>
    </xf>
    <xf numFmtId="0" fontId="4" fillId="0" borderId="23" xfId="2" applyFont="1" applyBorder="1" applyAlignment="1">
      <alignment horizontal="center" vertical="top"/>
    </xf>
    <xf numFmtId="0" fontId="6" fillId="0" borderId="0" xfId="4" applyFont="1" applyAlignment="1">
      <alignment horizontal="center" vertical="top"/>
    </xf>
    <xf numFmtId="0" fontId="4" fillId="0" borderId="19" xfId="4" applyFont="1" applyBorder="1" applyAlignment="1">
      <alignment horizontal="right" vertical="top" wrapText="1"/>
    </xf>
    <xf numFmtId="0" fontId="4" fillId="0" borderId="19" xfId="4" applyFont="1" applyBorder="1" applyAlignment="1">
      <alignment horizontal="left" vertical="top" wrapText="1"/>
    </xf>
    <xf numFmtId="0" fontId="4" fillId="0" borderId="0" xfId="4" applyFont="1" applyAlignment="1">
      <alignment horizontal="right" vertical="top" wrapText="1"/>
    </xf>
    <xf numFmtId="0" fontId="6" fillId="7" borderId="3" xfId="2" applyFont="1" applyFill="1" applyBorder="1" applyAlignment="1">
      <alignment horizontal="left" vertical="center"/>
    </xf>
    <xf numFmtId="0" fontId="6" fillId="7" borderId="5" xfId="2" applyFont="1" applyFill="1" applyBorder="1" applyAlignment="1">
      <alignment vertical="top" wrapText="1"/>
    </xf>
    <xf numFmtId="0" fontId="6" fillId="7" borderId="2" xfId="2" applyFont="1" applyFill="1" applyBorder="1" applyAlignment="1">
      <alignment horizontal="center" vertical="top" wrapText="1"/>
    </xf>
    <xf numFmtId="0" fontId="6" fillId="7" borderId="2" xfId="2" applyFont="1" applyFill="1" applyBorder="1" applyAlignment="1">
      <alignment horizontal="center" vertical="top"/>
    </xf>
    <xf numFmtId="187" fontId="6" fillId="7" borderId="2" xfId="1" applyNumberFormat="1" applyFont="1" applyFill="1" applyBorder="1" applyAlignment="1">
      <alignment horizontal="center" vertical="top"/>
    </xf>
    <xf numFmtId="187" fontId="7" fillId="7" borderId="2" xfId="1" applyNumberFormat="1" applyFont="1" applyFill="1" applyBorder="1" applyAlignment="1">
      <alignment horizontal="center" vertical="top"/>
    </xf>
    <xf numFmtId="187" fontId="6" fillId="7" borderId="0" xfId="2" applyNumberFormat="1" applyFont="1" applyFill="1" applyAlignment="1">
      <alignment horizontal="center" vertical="top"/>
    </xf>
    <xf numFmtId="0" fontId="6" fillId="7" borderId="0" xfId="2" applyFont="1" applyFill="1" applyAlignment="1">
      <alignment horizontal="center" vertical="top"/>
    </xf>
    <xf numFmtId="187" fontId="6" fillId="7" borderId="0" xfId="1" applyNumberFormat="1" applyFont="1" applyFill="1" applyAlignment="1">
      <alignment horizontal="center" vertical="top"/>
    </xf>
    <xf numFmtId="0" fontId="6" fillId="5" borderId="0" xfId="2" applyFont="1" applyFill="1" applyAlignment="1">
      <alignment horizontal="center" vertical="top"/>
    </xf>
    <xf numFmtId="187" fontId="6" fillId="5" borderId="0" xfId="2" applyNumberFormat="1" applyFont="1" applyFill="1" applyAlignment="1">
      <alignment horizontal="center" vertical="top"/>
    </xf>
    <xf numFmtId="0" fontId="6" fillId="0" borderId="0" xfId="4" applyFont="1" applyAlignment="1">
      <alignment horizontal="center" vertical="top" wrapText="1"/>
    </xf>
    <xf numFmtId="0" fontId="6" fillId="0" borderId="0" xfId="4" applyFont="1" applyAlignment="1">
      <alignment horizontal="right" vertical="top" wrapText="1"/>
    </xf>
    <xf numFmtId="41" fontId="4" fillId="0" borderId="10" xfId="5" applyNumberFormat="1" applyFont="1" applyFill="1" applyBorder="1" applyAlignment="1">
      <alignment horizontal="right" vertical="top" wrapText="1"/>
    </xf>
    <xf numFmtId="41" fontId="4" fillId="0" borderId="10" xfId="5" applyNumberFormat="1" applyFont="1" applyFill="1" applyBorder="1" applyAlignment="1">
      <alignment horizontal="center" vertical="top" wrapText="1"/>
    </xf>
    <xf numFmtId="41" fontId="4" fillId="0" borderId="10" xfId="5" applyNumberFormat="1" applyFont="1" applyBorder="1" applyAlignment="1">
      <alignment horizontal="right" vertical="top" wrapText="1"/>
    </xf>
    <xf numFmtId="41" fontId="4" fillId="0" borderId="10" xfId="5" applyNumberFormat="1" applyFont="1" applyBorder="1" applyAlignment="1">
      <alignment horizontal="center" vertical="top" wrapText="1"/>
    </xf>
    <xf numFmtId="41" fontId="9" fillId="0" borderId="10" xfId="5" applyNumberFormat="1" applyFont="1" applyFill="1" applyBorder="1" applyAlignment="1">
      <alignment horizontal="right" vertical="top" wrapText="1"/>
    </xf>
    <xf numFmtId="0" fontId="4" fillId="0" borderId="0" xfId="4" applyFont="1" applyAlignment="1">
      <alignment vertical="top" wrapText="1"/>
    </xf>
    <xf numFmtId="0" fontId="19" fillId="0" borderId="0" xfId="2" applyFont="1" applyAlignment="1">
      <alignment horizontal="centerContinuous" vertical="top"/>
    </xf>
    <xf numFmtId="0" fontId="20" fillId="0" borderId="0" xfId="2" applyFont="1" applyAlignment="1">
      <alignment horizontal="centerContinuous" vertical="top"/>
    </xf>
    <xf numFmtId="0" fontId="19" fillId="0" borderId="0" xfId="2" applyFont="1" applyAlignment="1">
      <alignment vertical="top"/>
    </xf>
    <xf numFmtId="41" fontId="6" fillId="7" borderId="2" xfId="5" applyNumberFormat="1" applyFont="1" applyFill="1" applyBorder="1" applyAlignment="1">
      <alignment horizontal="right" vertical="top" wrapText="1"/>
    </xf>
    <xf numFmtId="41" fontId="6" fillId="7" borderId="2" xfId="5" applyNumberFormat="1" applyFont="1" applyFill="1" applyBorder="1" applyAlignment="1">
      <alignment horizontal="center" vertical="top" wrapText="1"/>
    </xf>
    <xf numFmtId="41" fontId="4" fillId="4" borderId="2" xfId="5" applyNumberFormat="1" applyFont="1" applyFill="1" applyBorder="1" applyAlignment="1">
      <alignment horizontal="right" vertical="top" wrapText="1"/>
    </xf>
    <xf numFmtId="41" fontId="4" fillId="4" borderId="2" xfId="5" applyNumberFormat="1" applyFont="1" applyFill="1" applyBorder="1" applyAlignment="1">
      <alignment horizontal="center" vertical="top" wrapText="1"/>
    </xf>
    <xf numFmtId="41" fontId="4" fillId="5" borderId="2" xfId="5" applyNumberFormat="1" applyFont="1" applyFill="1" applyBorder="1" applyAlignment="1">
      <alignment horizontal="right" vertical="top" wrapText="1"/>
    </xf>
    <xf numFmtId="41" fontId="4" fillId="5" borderId="2" xfId="5" applyNumberFormat="1" applyFont="1" applyFill="1" applyBorder="1" applyAlignment="1">
      <alignment horizontal="center" vertical="top" wrapText="1"/>
    </xf>
    <xf numFmtId="0" fontId="6" fillId="2" borderId="2" xfId="4" applyFont="1" applyFill="1" applyBorder="1" applyAlignment="1">
      <alignment horizontal="center" vertical="center" wrapText="1"/>
    </xf>
    <xf numFmtId="41" fontId="4" fillId="0" borderId="6" xfId="5" applyNumberFormat="1" applyFont="1" applyFill="1" applyBorder="1" applyAlignment="1">
      <alignment horizontal="right" vertical="top" wrapText="1"/>
    </xf>
    <xf numFmtId="41" fontId="4" fillId="0" borderId="6" xfId="5" applyNumberFormat="1" applyFont="1" applyFill="1" applyBorder="1" applyAlignment="1">
      <alignment horizontal="center" vertical="top" wrapText="1"/>
    </xf>
    <xf numFmtId="0" fontId="4" fillId="0" borderId="8" xfId="4" applyFont="1" applyBorder="1" applyAlignment="1">
      <alignment horizontal="right" vertical="top" wrapText="1"/>
    </xf>
    <xf numFmtId="0" fontId="4" fillId="0" borderId="8" xfId="4" applyFont="1" applyBorder="1" applyAlignment="1">
      <alignment vertical="top" wrapText="1"/>
    </xf>
    <xf numFmtId="0" fontId="4" fillId="0" borderId="10" xfId="4" applyFont="1" applyBorder="1" applyAlignment="1">
      <alignment horizontal="right" vertical="top" wrapText="1"/>
    </xf>
    <xf numFmtId="0" fontId="4" fillId="0" borderId="10" xfId="4" applyFont="1" applyBorder="1" applyAlignment="1">
      <alignment horizontal="left" vertical="top" wrapText="1"/>
    </xf>
    <xf numFmtId="0" fontId="4" fillId="0" borderId="10" xfId="4" applyFont="1" applyBorder="1" applyAlignment="1">
      <alignment vertical="top" wrapText="1"/>
    </xf>
    <xf numFmtId="187" fontId="5" fillId="0" borderId="0" xfId="1" applyNumberFormat="1" applyFont="1" applyBorder="1" applyAlignment="1">
      <alignment vertical="top"/>
    </xf>
    <xf numFmtId="0" fontId="4" fillId="0" borderId="9" xfId="4" applyFont="1" applyBorder="1" applyAlignment="1">
      <alignment horizontal="right" vertical="top" wrapText="1"/>
    </xf>
    <xf numFmtId="0" fontId="4" fillId="0" borderId="9" xfId="4" applyFont="1" applyBorder="1" applyAlignment="1">
      <alignment horizontal="left" vertical="top" wrapText="1"/>
    </xf>
    <xf numFmtId="0" fontId="3" fillId="0" borderId="0" xfId="2" applyFont="1" applyAlignment="1">
      <alignment vertical="top"/>
    </xf>
    <xf numFmtId="0" fontId="4" fillId="0" borderId="9" xfId="4" applyFont="1" applyBorder="1" applyAlignment="1">
      <alignment vertical="top" wrapText="1"/>
    </xf>
    <xf numFmtId="0" fontId="4" fillId="0" borderId="19" xfId="4" applyFont="1" applyBorder="1" applyAlignment="1">
      <alignment vertical="top" wrapText="1"/>
    </xf>
    <xf numFmtId="41" fontId="4" fillId="0" borderId="19" xfId="5" applyNumberFormat="1" applyFont="1" applyFill="1" applyBorder="1" applyAlignment="1">
      <alignment horizontal="right" vertical="top" wrapText="1"/>
    </xf>
    <xf numFmtId="0" fontId="4" fillId="0" borderId="15" xfId="4" applyFont="1" applyBorder="1" applyAlignment="1">
      <alignment horizontal="right" vertical="top" wrapText="1"/>
    </xf>
    <xf numFmtId="0" fontId="4" fillId="0" borderId="15" xfId="4" applyFont="1" applyBorder="1" applyAlignment="1">
      <alignment horizontal="left" vertical="top" wrapText="1"/>
    </xf>
    <xf numFmtId="0" fontId="4" fillId="4" borderId="2" xfId="4" applyFont="1" applyFill="1" applyBorder="1" applyAlignment="1">
      <alignment horizontal="right" vertical="top" wrapText="1"/>
    </xf>
    <xf numFmtId="0" fontId="4" fillId="4" borderId="2" xfId="4" applyFont="1" applyFill="1" applyBorder="1" applyAlignment="1">
      <alignment horizontal="left" vertical="top" wrapText="1"/>
    </xf>
    <xf numFmtId="0" fontId="4" fillId="0" borderId="15" xfId="4" applyFont="1" applyBorder="1" applyAlignment="1">
      <alignment vertical="top" wrapText="1"/>
    </xf>
    <xf numFmtId="0" fontId="4" fillId="0" borderId="7" xfId="4" applyFont="1" applyBorder="1" applyAlignment="1">
      <alignment horizontal="right" vertical="top" wrapText="1"/>
    </xf>
    <xf numFmtId="0" fontId="4" fillId="0" borderId="7" xfId="4" applyFont="1" applyBorder="1" applyAlignment="1">
      <alignment horizontal="left" vertical="top" wrapText="1"/>
    </xf>
    <xf numFmtId="41" fontId="4" fillId="0" borderId="9" xfId="5" applyNumberFormat="1" applyFont="1" applyFill="1" applyBorder="1" applyAlignment="1">
      <alignment horizontal="right" vertical="top" wrapText="1"/>
    </xf>
    <xf numFmtId="41" fontId="9" fillId="0" borderId="19" xfId="5" applyNumberFormat="1" applyFont="1" applyFill="1" applyBorder="1" applyAlignment="1">
      <alignment horizontal="right" vertical="top" wrapText="1"/>
    </xf>
    <xf numFmtId="41" fontId="9" fillId="0" borderId="15" xfId="5" applyNumberFormat="1" applyFont="1" applyFill="1" applyBorder="1" applyAlignment="1">
      <alignment horizontal="right" vertical="top" wrapText="1"/>
    </xf>
    <xf numFmtId="41" fontId="4" fillId="0" borderId="15" xfId="5" applyNumberFormat="1" applyFont="1" applyFill="1" applyBorder="1" applyAlignment="1">
      <alignment horizontal="right" vertical="top" wrapText="1"/>
    </xf>
    <xf numFmtId="0" fontId="4" fillId="5" borderId="2" xfId="4" applyFont="1" applyFill="1" applyBorder="1" applyAlignment="1">
      <alignment horizontal="right" vertical="top" wrapText="1"/>
    </xf>
    <xf numFmtId="0" fontId="4" fillId="5" borderId="2" xfId="4" applyFont="1" applyFill="1" applyBorder="1" applyAlignment="1">
      <alignment vertical="top" wrapText="1"/>
    </xf>
    <xf numFmtId="0" fontId="4" fillId="0" borderId="8" xfId="4" applyFont="1" applyBorder="1" applyAlignment="1">
      <alignment horizontal="left" vertical="top" wrapText="1"/>
    </xf>
    <xf numFmtId="41" fontId="4" fillId="0" borderId="7" xfId="5" applyNumberFormat="1" applyFont="1" applyFill="1" applyBorder="1" applyAlignment="1">
      <alignment horizontal="right" vertical="top" wrapText="1"/>
    </xf>
    <xf numFmtId="0" fontId="4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vertical="top" wrapText="1"/>
    </xf>
    <xf numFmtId="0" fontId="4" fillId="0" borderId="0" xfId="4" applyFont="1" applyBorder="1" applyAlignment="1">
      <alignment horizontal="right" vertical="top" wrapText="1"/>
    </xf>
    <xf numFmtId="0" fontId="4" fillId="0" borderId="0" xfId="4" applyFont="1" applyBorder="1" applyAlignment="1">
      <alignment vertical="top" wrapText="1"/>
    </xf>
    <xf numFmtId="0" fontId="4" fillId="0" borderId="0" xfId="2" applyFont="1" applyBorder="1" applyAlignment="1">
      <alignment vertical="top"/>
    </xf>
    <xf numFmtId="41" fontId="4" fillId="0" borderId="0" xfId="5" applyNumberFormat="1" applyFont="1" applyFill="1" applyBorder="1" applyAlignment="1">
      <alignment horizontal="right" vertical="top" wrapText="1"/>
    </xf>
    <xf numFmtId="0" fontId="4" fillId="0" borderId="0" xfId="4" applyFont="1" applyBorder="1" applyAlignment="1">
      <alignment horizontal="left" vertical="top" wrapText="1"/>
    </xf>
    <xf numFmtId="41" fontId="4" fillId="0" borderId="7" xfId="5" applyNumberFormat="1" applyFont="1" applyFill="1" applyBorder="1" applyAlignment="1">
      <alignment horizontal="center" vertical="top" wrapText="1"/>
    </xf>
    <xf numFmtId="0" fontId="21" fillId="0" borderId="0" xfId="4" applyFont="1" applyAlignment="1">
      <alignment horizontal="left"/>
    </xf>
    <xf numFmtId="0" fontId="21" fillId="0" borderId="0" xfId="4" applyFont="1" applyAlignment="1">
      <alignment vertical="top" wrapText="1"/>
    </xf>
    <xf numFmtId="0" fontId="21" fillId="0" borderId="0" xfId="4" applyFont="1" applyAlignment="1">
      <alignment horizontal="center" vertical="top" wrapText="1"/>
    </xf>
    <xf numFmtId="0" fontId="21" fillId="0" borderId="0" xfId="4" applyFont="1" applyAlignment="1">
      <alignment horizontal="right" vertical="top" wrapText="1"/>
    </xf>
    <xf numFmtId="0" fontId="21" fillId="0" borderId="0" xfId="4" applyFont="1" applyAlignment="1">
      <alignment horizontal="left" vertical="top" wrapText="1"/>
    </xf>
    <xf numFmtId="0" fontId="22" fillId="0" borderId="0" xfId="4" applyFont="1"/>
    <xf numFmtId="0" fontId="21" fillId="0" borderId="0" xfId="2" applyFont="1"/>
    <xf numFmtId="0" fontId="23" fillId="0" borderId="0" xfId="2" applyFont="1"/>
    <xf numFmtId="187" fontId="4" fillId="0" borderId="14" xfId="1" applyNumberFormat="1" applyFont="1" applyBorder="1" applyAlignment="1">
      <alignment vertical="top"/>
    </xf>
    <xf numFmtId="0" fontId="5" fillId="0" borderId="0" xfId="2" applyFont="1" applyBorder="1"/>
    <xf numFmtId="0" fontId="4" fillId="0" borderId="18" xfId="2" applyFont="1" applyBorder="1"/>
    <xf numFmtId="0" fontId="5" fillId="0" borderId="18" xfId="2" applyFont="1" applyBorder="1"/>
    <xf numFmtId="0" fontId="4" fillId="0" borderId="18" xfId="4" applyFont="1" applyBorder="1" applyAlignment="1">
      <alignment horizontal="right" vertical="top" wrapText="1"/>
    </xf>
    <xf numFmtId="0" fontId="4" fillId="0" borderId="18" xfId="4" applyFont="1" applyBorder="1" applyAlignment="1">
      <alignment horizontal="left" vertical="top" wrapText="1"/>
    </xf>
    <xf numFmtId="0" fontId="4" fillId="0" borderId="18" xfId="4" applyFont="1" applyBorder="1" applyAlignment="1">
      <alignment vertical="top" wrapText="1"/>
    </xf>
    <xf numFmtId="41" fontId="4" fillId="0" borderId="15" xfId="5" applyNumberFormat="1" applyFont="1" applyBorder="1" applyAlignment="1">
      <alignment horizontal="right" vertical="top" wrapText="1"/>
    </xf>
    <xf numFmtId="41" fontId="4" fillId="0" borderId="15" xfId="5" applyNumberFormat="1" applyFont="1" applyFill="1" applyBorder="1" applyAlignment="1">
      <alignment horizontal="center" vertical="top" wrapText="1"/>
    </xf>
    <xf numFmtId="41" fontId="4" fillId="0" borderId="15" xfId="5" applyNumberFormat="1" applyFont="1" applyBorder="1" applyAlignment="1">
      <alignment horizontal="center" vertical="top" wrapText="1"/>
    </xf>
    <xf numFmtId="0" fontId="4" fillId="0" borderId="8" xfId="2" applyFont="1" applyBorder="1" applyAlignment="1">
      <alignment vertical="top"/>
    </xf>
    <xf numFmtId="0" fontId="4" fillId="0" borderId="16" xfId="4" applyFont="1" applyBorder="1" applyAlignment="1">
      <alignment horizontal="left" vertical="top" wrapText="1"/>
    </xf>
    <xf numFmtId="187" fontId="5" fillId="0" borderId="18" xfId="1" applyNumberFormat="1" applyFont="1" applyBorder="1" applyAlignment="1">
      <alignment vertical="top"/>
    </xf>
    <xf numFmtId="0" fontId="21" fillId="0" borderId="11" xfId="4" applyFont="1" applyBorder="1" applyAlignment="1">
      <alignment horizontal="left" vertical="top" wrapText="1"/>
    </xf>
    <xf numFmtId="0" fontId="21" fillId="0" borderId="10" xfId="4" applyFont="1" applyBorder="1" applyAlignment="1">
      <alignment vertical="top" wrapText="1"/>
    </xf>
    <xf numFmtId="0" fontId="21" fillId="0" borderId="19" xfId="4" applyFont="1" applyBorder="1" applyAlignment="1">
      <alignment vertical="top" wrapText="1"/>
    </xf>
    <xf numFmtId="0" fontId="21" fillId="0" borderId="19" xfId="4" applyFont="1" applyBorder="1" applyAlignment="1">
      <alignment horizontal="left" vertical="top" wrapText="1"/>
    </xf>
    <xf numFmtId="0" fontId="21" fillId="0" borderId="10" xfId="4" applyFont="1" applyBorder="1" applyAlignment="1">
      <alignment horizontal="left" vertical="top" wrapText="1"/>
    </xf>
    <xf numFmtId="0" fontId="4" fillId="4" borderId="2" xfId="4" applyFont="1" applyFill="1" applyBorder="1" applyAlignment="1">
      <alignment vertical="top" wrapText="1"/>
    </xf>
    <xf numFmtId="0" fontId="4" fillId="6" borderId="10" xfId="4" applyFont="1" applyFill="1" applyBorder="1" applyAlignment="1">
      <alignment vertical="top" wrapText="1"/>
    </xf>
    <xf numFmtId="0" fontId="21" fillId="0" borderId="0" xfId="4" applyFont="1" applyBorder="1" applyAlignment="1">
      <alignment vertical="top" wrapText="1"/>
    </xf>
    <xf numFmtId="0" fontId="4" fillId="6" borderId="19" xfId="4" applyFont="1" applyFill="1" applyBorder="1" applyAlignment="1">
      <alignment vertical="top" wrapText="1"/>
    </xf>
    <xf numFmtId="0" fontId="21" fillId="0" borderId="15" xfId="4" applyFont="1" applyBorder="1" applyAlignment="1">
      <alignment horizontal="left" vertical="top" wrapText="1"/>
    </xf>
    <xf numFmtId="0" fontId="17" fillId="0" borderId="16" xfId="2" applyFont="1" applyBorder="1" applyAlignment="1">
      <alignment vertical="top" wrapText="1"/>
    </xf>
    <xf numFmtId="0" fontId="21" fillId="0" borderId="26" xfId="4" applyFont="1" applyBorder="1" applyAlignment="1">
      <alignment horizontal="left" vertical="top" wrapText="1"/>
    </xf>
    <xf numFmtId="0" fontId="21" fillId="0" borderId="8" xfId="4" applyFont="1" applyBorder="1" applyAlignment="1">
      <alignment vertical="top" wrapText="1"/>
    </xf>
    <xf numFmtId="0" fontId="4" fillId="0" borderId="6" xfId="4" applyFont="1" applyBorder="1" applyAlignment="1">
      <alignment vertical="top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21" fillId="0" borderId="0" xfId="4" applyFont="1" applyAlignment="1">
      <alignment horizontal="left" vertical="top" wrapText="1"/>
    </xf>
    <xf numFmtId="0" fontId="8" fillId="2" borderId="2" xfId="4" applyFont="1" applyFill="1" applyBorder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top" wrapText="1"/>
    </xf>
    <xf numFmtId="0" fontId="6" fillId="2" borderId="3" xfId="4" applyFont="1" applyFill="1" applyBorder="1" applyAlignment="1">
      <alignment horizontal="center" vertical="top" wrapText="1"/>
    </xf>
    <xf numFmtId="0" fontId="6" fillId="2" borderId="5" xfId="4" applyFont="1" applyFill="1" applyBorder="1" applyAlignment="1">
      <alignment horizontal="center" vertical="top" wrapText="1"/>
    </xf>
    <xf numFmtId="0" fontId="7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21" fillId="0" borderId="0" xfId="4" applyFont="1" applyAlignment="1">
      <alignment horizontal="left" vertical="top"/>
    </xf>
    <xf numFmtId="0" fontId="8" fillId="2" borderId="6" xfId="4" applyFont="1" applyFill="1" applyBorder="1" applyAlignment="1">
      <alignment horizontal="center" vertical="top" wrapText="1"/>
    </xf>
    <xf numFmtId="0" fontId="8" fillId="2" borderId="7" xfId="4" applyFont="1" applyFill="1" applyBorder="1" applyAlignment="1">
      <alignment horizontal="center" vertical="top" wrapText="1"/>
    </xf>
    <xf numFmtId="0" fontId="8" fillId="2" borderId="8" xfId="4" applyFont="1" applyFill="1" applyBorder="1" applyAlignment="1">
      <alignment horizontal="center" vertical="top" wrapText="1"/>
    </xf>
    <xf numFmtId="0" fontId="6" fillId="2" borderId="4" xfId="4" applyFont="1" applyFill="1" applyBorder="1" applyAlignment="1">
      <alignment horizontal="center" vertical="top" wrapText="1"/>
    </xf>
  </cellXfs>
  <cellStyles count="6">
    <cellStyle name="Comma" xfId="1" builtinId="3"/>
    <cellStyle name="Normal" xfId="0" builtinId="0"/>
    <cellStyle name="Normal 11" xfId="2" xr:uid="{19473AF1-BD27-4874-9197-DDB1FC9ED634}"/>
    <cellStyle name="Normal 2 2 3" xfId="3" xr:uid="{18B62B36-3F4B-4024-AA7F-B6F4F9CF1264}"/>
    <cellStyle name="Normal 3" xfId="4" xr:uid="{E7C9F8D7-1C7C-4FDF-824E-412017936522}"/>
    <cellStyle name="เครื่องหมายจุลภาค 2" xfId="5" xr:uid="{DE10E2BD-4AE2-4B9A-8F21-34728187DB9F}"/>
  </cellStyles>
  <dxfs count="0"/>
  <tableStyles count="0" defaultTableStyle="TableStyleMedium2" defaultPivotStyle="PivotStyleLight16"/>
  <colors>
    <mruColors>
      <color rgb="FFCCECFF"/>
      <color rgb="FF0000FF"/>
      <color rgb="FFFFFFCC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35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0E70BB1C-080E-461B-BCAA-AD4E06C3CFE4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7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CCB79DA-BE1E-4FA5-A7B5-B616ECA53630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C2AF0DF9-9626-4B66-A933-98124B2D181B}"/>
            </a:ext>
          </a:extLst>
        </xdr:cNvPr>
        <xdr:cNvSpPr txBox="1"/>
      </xdr:nvSpPr>
      <xdr:spPr>
        <a:xfrm>
          <a:off x="15973425" y="8562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D45651F-625B-487F-9140-49C58205AB80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17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A3FE31EF-2A75-4486-B076-94078BE6D63E}"/>
            </a:ext>
          </a:extLst>
        </xdr:cNvPr>
        <xdr:cNvSpPr txBox="1"/>
      </xdr:nvSpPr>
      <xdr:spPr>
        <a:xfrm>
          <a:off x="16163925" y="6734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EFDD87C8-D886-4A41-A760-79E4044EA5A0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15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1FE013F-5BEA-4367-98B6-38EA961AA893}"/>
            </a:ext>
          </a:extLst>
        </xdr:cNvPr>
        <xdr:cNvSpPr txBox="1"/>
      </xdr:nvSpPr>
      <xdr:spPr>
        <a:xfrm>
          <a:off x="15840075" y="5514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1BA6FCB-D04F-464D-B4AD-391B71AD57C8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31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C5969F21-1D68-4723-8293-3041FAB1FEBA}"/>
            </a:ext>
          </a:extLst>
        </xdr:cNvPr>
        <xdr:cNvSpPr txBox="1"/>
      </xdr:nvSpPr>
      <xdr:spPr>
        <a:xfrm>
          <a:off x="15735300" y="4905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8FBB5F56-AF3E-482A-BD72-F934E483B522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7E4A3FD-A6BC-4AD0-B5B7-15B29C9204B8}"/>
            </a:ext>
          </a:extLst>
        </xdr:cNvPr>
        <xdr:cNvSpPr txBox="1"/>
      </xdr:nvSpPr>
      <xdr:spPr>
        <a:xfrm>
          <a:off x="16268700" y="100679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F4ECDDF1-C958-4BBE-884E-2CAC1BE646E6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17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08266EF1-6F67-4537-B8AF-6614C8B64D1C}"/>
            </a:ext>
          </a:extLst>
        </xdr:cNvPr>
        <xdr:cNvSpPr txBox="1"/>
      </xdr:nvSpPr>
      <xdr:spPr>
        <a:xfrm>
          <a:off x="16173450" y="6734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EDC11B2-FCF0-495F-BAD3-2BCBDD98AAFE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39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2AD191AE-74FA-4878-BD2A-0F127BDE2E62}"/>
            </a:ext>
          </a:extLst>
        </xdr:cNvPr>
        <xdr:cNvSpPr txBox="1"/>
      </xdr:nvSpPr>
      <xdr:spPr>
        <a:xfrm>
          <a:off x="16087725" y="5514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20E9002A-E234-49D6-A332-A9C21132C7B3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22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CAD89B9C-F04E-4A2D-A45F-F409CD92B10B}"/>
            </a:ext>
          </a:extLst>
        </xdr:cNvPr>
        <xdr:cNvSpPr txBox="1"/>
      </xdr:nvSpPr>
      <xdr:spPr>
        <a:xfrm>
          <a:off x="16097250" y="12220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CF313C0A-64BB-4B1A-909B-E05E46709981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18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1E9EAADB-20EB-4B27-B2DE-64CF7A1F868A}"/>
            </a:ext>
          </a:extLst>
        </xdr:cNvPr>
        <xdr:cNvSpPr txBox="1"/>
      </xdr:nvSpPr>
      <xdr:spPr>
        <a:xfrm>
          <a:off x="15935325" y="7038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7CBF44B3-3BDD-4B04-9D21-8161AC9E1B98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20C5DAB2-D949-478F-A331-DAB059E79134}"/>
            </a:ext>
          </a:extLst>
        </xdr:cNvPr>
        <xdr:cNvSpPr txBox="1"/>
      </xdr:nvSpPr>
      <xdr:spPr>
        <a:xfrm>
          <a:off x="16211550" y="5819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16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27F9B571-D34D-42D8-B50E-B6E74B325D22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19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696FB76-95DC-4CF7-8E42-83A2B9013F57}"/>
            </a:ext>
          </a:extLst>
        </xdr:cNvPr>
        <xdr:cNvSpPr txBox="1"/>
      </xdr:nvSpPr>
      <xdr:spPr>
        <a:xfrm>
          <a:off x="16125825" y="10734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2052DC98-92DE-45E5-93B0-AAFF4729BA05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16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D77D4CEE-2845-4F4F-9964-6191A4F74E15}"/>
            </a:ext>
          </a:extLst>
        </xdr:cNvPr>
        <xdr:cNvSpPr txBox="1"/>
      </xdr:nvSpPr>
      <xdr:spPr>
        <a:xfrm>
          <a:off x="15887700" y="6734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21B7ECB6-57F3-4AE3-84B9-3ED6F052C28B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25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462A8E6B-F30C-43FB-B283-D9A7FC7720D3}"/>
            </a:ext>
          </a:extLst>
        </xdr:cNvPr>
        <xdr:cNvSpPr txBox="1"/>
      </xdr:nvSpPr>
      <xdr:spPr>
        <a:xfrm>
          <a:off x="15821025" y="5210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235539A-DAED-4876-B7AC-066B1FDA27C4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16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E0F7E16C-B371-4F31-8673-DF02E604DDB9}"/>
            </a:ext>
          </a:extLst>
        </xdr:cNvPr>
        <xdr:cNvSpPr txBox="1"/>
      </xdr:nvSpPr>
      <xdr:spPr>
        <a:xfrm>
          <a:off x="16202025" y="7953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38903DFE-D594-44C9-A5D7-9968FEFE11C6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17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5F1CB96F-9851-4CD8-A74F-8F755A973B17}"/>
            </a:ext>
          </a:extLst>
        </xdr:cNvPr>
        <xdr:cNvSpPr txBox="1"/>
      </xdr:nvSpPr>
      <xdr:spPr>
        <a:xfrm>
          <a:off x="16221075" y="5210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36AC1E0F-3555-49F2-89AB-404F1A497233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14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40A57EA2-8CE6-499F-BBEB-CF8F8DA68551}"/>
            </a:ext>
          </a:extLst>
        </xdr:cNvPr>
        <xdr:cNvSpPr txBox="1"/>
      </xdr:nvSpPr>
      <xdr:spPr>
        <a:xfrm>
          <a:off x="16116300" y="5514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22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EF13D701-F9C3-402F-BF86-7FA3B0E635F9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25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7871D416-B68E-46ED-B273-5F2F1B562E0B}"/>
            </a:ext>
          </a:extLst>
        </xdr:cNvPr>
        <xdr:cNvSpPr txBox="1"/>
      </xdr:nvSpPr>
      <xdr:spPr>
        <a:xfrm>
          <a:off x="15878175" y="6124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13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812DC3AD-F1EB-4B60-84FC-BA6D1A063970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16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5EE36381-0BA6-4D99-9370-272E399638C2}"/>
            </a:ext>
          </a:extLst>
        </xdr:cNvPr>
        <xdr:cNvSpPr txBox="1"/>
      </xdr:nvSpPr>
      <xdr:spPr>
        <a:xfrm>
          <a:off x="16078200" y="9258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12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9FCE980A-F81D-44C9-867A-C5C10061ABB0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14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F21E1AB9-7824-4A27-BE6F-814B2C53A754}"/>
            </a:ext>
          </a:extLst>
        </xdr:cNvPr>
        <xdr:cNvSpPr txBox="1"/>
      </xdr:nvSpPr>
      <xdr:spPr>
        <a:xfrm>
          <a:off x="13373100" y="41052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18</xdr:row>
      <xdr:rowOff>0</xdr:rowOff>
    </xdr:from>
    <xdr:ext cx="65" cy="172227"/>
    <xdr:sp macro="" textlink="">
      <xdr:nvSpPr>
        <xdr:cNvPr id="4" name="กล่องข้อความ 2">
          <a:extLst>
            <a:ext uri="{FF2B5EF4-FFF2-40B4-BE49-F238E27FC236}">
              <a16:creationId xmlns:a16="http://schemas.microsoft.com/office/drawing/2014/main" id="{5BA9464E-702A-477A-9F8D-2F9D9A3B6371}"/>
            </a:ext>
          </a:extLst>
        </xdr:cNvPr>
        <xdr:cNvSpPr txBox="1"/>
      </xdr:nvSpPr>
      <xdr:spPr>
        <a:xfrm>
          <a:off x="16125825" y="5514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A84E95BD-7FBA-4322-95AA-03873C492CC7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23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82817DE7-144E-4181-A66A-A10B7A3D98D3}"/>
            </a:ext>
          </a:extLst>
        </xdr:cNvPr>
        <xdr:cNvSpPr txBox="1"/>
      </xdr:nvSpPr>
      <xdr:spPr>
        <a:xfrm>
          <a:off x="15697200" y="5819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56DDC499-4B2B-444A-94F5-5C820352CE88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41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CE0E20B-1326-4BCC-B881-8C6B004B1DB6}"/>
            </a:ext>
          </a:extLst>
        </xdr:cNvPr>
        <xdr:cNvSpPr txBox="1"/>
      </xdr:nvSpPr>
      <xdr:spPr>
        <a:xfrm>
          <a:off x="16011525" y="7343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8B2043AB-77DD-428F-BE73-5417A938223A}"/>
            </a:ext>
          </a:extLst>
        </xdr:cNvPr>
        <xdr:cNvSpPr txBox="1"/>
      </xdr:nvSpPr>
      <xdr:spPr>
        <a:xfrm>
          <a:off x="13373100" y="1851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41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E0723BAE-DDC6-4EDB-8131-8B4094EA34AD}"/>
            </a:ext>
          </a:extLst>
        </xdr:cNvPr>
        <xdr:cNvSpPr txBox="1"/>
      </xdr:nvSpPr>
      <xdr:spPr>
        <a:xfrm>
          <a:off x="16430625" y="14354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8</xdr:row>
      <xdr:rowOff>0</xdr:rowOff>
    </xdr:from>
    <xdr:ext cx="65" cy="172227"/>
    <xdr:sp macro="" textlink="">
      <xdr:nvSpPr>
        <xdr:cNvPr id="2" name="กล่องข้อความ 2">
          <a:extLst>
            <a:ext uri="{FF2B5EF4-FFF2-40B4-BE49-F238E27FC236}">
              <a16:creationId xmlns:a16="http://schemas.microsoft.com/office/drawing/2014/main" id="{3F224477-F8C8-406F-AF73-2DA77F3EBF72}"/>
            </a:ext>
          </a:extLst>
        </xdr:cNvPr>
        <xdr:cNvSpPr txBox="1"/>
      </xdr:nvSpPr>
      <xdr:spPr>
        <a:xfrm>
          <a:off x="13373100" y="288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20</xdr:col>
      <xdr:colOff>0</xdr:colOff>
      <xdr:row>27</xdr:row>
      <xdr:rowOff>0</xdr:rowOff>
    </xdr:from>
    <xdr:ext cx="65" cy="172227"/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361AF5F4-3DF1-4460-B1A2-0019436B7AAB}"/>
            </a:ext>
          </a:extLst>
        </xdr:cNvPr>
        <xdr:cNvSpPr txBox="1"/>
      </xdr:nvSpPr>
      <xdr:spPr>
        <a:xfrm>
          <a:off x="16363950" y="152685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92.23\&#3648;&#3619;&#3656;&#3591;&#3619;&#3633;&#3604;&#3648;&#3610;&#3636;&#3585;&#3592;&#3656;&#3634;&#3618;55\koy\&#3648;&#3619;&#3656;&#3591;&#3619;&#3633;&#3604;%2050\&#3588;&#3603;&#3632;&#3585;&#3619;&#3619;&#3617;&#3585;&#3634;&#3619;&#3605;&#3636;&#3604;&#3605;&#3634;&#3617;&#3648;&#3619;&#3656;&#3591;&#3619;&#3633;&#3604;\meeting%202_2550\&#3612;&#3621;&#3648;&#3610;&#3636;&#3585;&#3592;&#3656;&#3634;&#3618;&#3592;&#3633;&#3591;&#3627;&#3623;&#3633;&#3604;_&#3617;&#3637;&#3609;&#3634;&#3588;&#3617;%20255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sigma\Desktop\MJ20\600_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91;&#3610;&#3621;&#3591;&#3607;&#3640;&#3609;%2064\&#3626;&#3619;&#3640;&#3611;&#3648;&#3626;&#3609;&#3629;&#3586;&#3629;&#3619;&#3634;&#3618;&#3585;&#3634;&#3619;&#3626;&#3636;&#3656;&#3591;&#3585;&#3656;&#3629;&#3626;&#3619;&#3657;&#3634;&#3591;%20&#3611;&#3637;%206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91;&#3634;&#3609;&#3591;&#3610;&#3611;&#3619;&#3632;&#3617;&#3634;&#3603;%2058\&#3591;&#3610;&#3611;&#3619;&#3632;&#3617;&#3634;&#3603;%20&#3611;&#3637;%2064\&#3588;&#3619;&#3640;&#3616;&#3633;&#3603;&#3601;&#3660;%20(thailand%204.0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&#3591;&#3610;&#3611;&#3619;&#3632;&#3617;&#3634;&#3603;%2058/&#3591;&#3610;&#3611;&#3619;&#3632;&#3617;&#3634;&#3603;%20&#3611;&#3637;%2064/&#3588;&#3635;&#3648;&#3626;&#3609;&#3629;&#3586;&#3629;&#3591;&#3610;&#3621;&#3591;&#3607;&#3640;&#3609;%20&#3591;&#3611;&#3617;.&#3619;&#3634;&#3618;&#3592;&#3656;&#3634;&#3618;&#3611;&#3637;%2064/&#3651;&#3594;&#3657;%20&#3591;&#3610;&#3621;&#3591;&#3607;&#3640;&#3609;&#3611;&#3637;%2064%20(%2017%20&#3617;&#3637;&#3588;.%206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จังหวัด_ลำดับ"/>
      <sheetName val="จังหวัด_ลงทุน"/>
      <sheetName val="จังหวัด"/>
      <sheetName val="จังหวัด_up"/>
      <sheetName val="จังหวัด_meeting"/>
      <sheetName val="List"/>
    </sheetNames>
    <sheetDataSet>
      <sheetData sheetId="0">
        <row r="23">
          <cell r="D23">
            <v>52.929474265686764</v>
          </cell>
          <cell r="I23">
            <v>51.208944582218898</v>
          </cell>
        </row>
        <row r="36">
          <cell r="D36">
            <v>44.20983752977935</v>
          </cell>
          <cell r="I36">
            <v>45.802887876777554</v>
          </cell>
        </row>
        <row r="47">
          <cell r="D47">
            <v>50.954385170945841</v>
          </cell>
          <cell r="I47">
            <v>45.932797002454265</v>
          </cell>
        </row>
        <row r="68">
          <cell r="I68">
            <v>48.596615217626805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ศูนย์สัตวศาสตร์ฯ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สิ่งก่อสร้าง ขอ64"/>
      <sheetName val="สรุปเสนอขอสิ่งก่อสร้างปีเดียว"/>
      <sheetName val="สรุปเสนอขอสิ่งก่อสร้างผูกพันใหม"/>
      <sheetName val="สรุปสิ่งก่อสร้างปีเดียว(ย่อ)"/>
      <sheetName val="สรุปสิ่งก่อสร้างผูกพัน(ย่อ)"/>
      <sheetName val="กพน."/>
      <sheetName val="สวท"/>
      <sheetName val="กองอาคาร"/>
      <sheetName val="วิทยาเขตปราจีน"/>
      <sheetName val="คณะครุศาสตร์"/>
      <sheetName val="คณะเกษตร"/>
      <sheetName val="คณะคหกรรม"/>
      <sheetName val="วิศวกรรม"/>
      <sheetName val="ศูนย์ปิโตร"/>
      <sheetName val="คณะสถาปัตย์"/>
      <sheetName val="คณะศิลปกรรม(สังคม)"/>
      <sheetName val="สิ่งก่อสร้างปีเดียว(เรียง)"/>
      <sheetName val="Sheet3"/>
    </sheetNames>
    <sheetDataSet>
      <sheetData sheetId="0" refreshError="1">
        <row r="5">
          <cell r="H5">
            <v>15610200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ากาศยาน"/>
      <sheetName val="แปรรูปอาหาร"/>
      <sheetName val="ราง"/>
      <sheetName val="ยานยนต์"/>
      <sheetName val="หุ่นยนยต์"/>
      <sheetName val="meister"/>
      <sheetName val="เกษตรอัจฉริยะ"/>
      <sheetName val="AI"/>
    </sheetNames>
    <sheetDataSet>
      <sheetData sheetId="0" refreshError="1"/>
      <sheetData sheetId="1" refreshError="1">
        <row r="8">
          <cell r="G8">
            <v>11175500</v>
          </cell>
          <cell r="H8">
            <v>6305500</v>
          </cell>
        </row>
      </sheetData>
      <sheetData sheetId="2" refreshError="1"/>
      <sheetData sheetId="3" refreshError="1">
        <row r="8">
          <cell r="G8">
            <v>20000000</v>
          </cell>
          <cell r="H8">
            <v>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 (ใช้)"/>
      <sheetName val="สรุปสิ่งก่อสร้างผูกพันเดิม"/>
      <sheetName val="สรุปสิ่งก่อสร้าง"/>
      <sheetName val="สรุปครุภัณฑ์ (ไม่มีรายการย่อย)"/>
      <sheetName val="สรุปครุภัณฑ์ (ทำแผน3ปีต่อไป)"/>
      <sheetName val="EEC"/>
      <sheetName val="แปรรูปอาหาร"/>
      <sheetName val="ยานยนต์"/>
      <sheetName val="อากาศยาน"/>
      <sheetName val="ราง"/>
      <sheetName val="หุ่นยนยต์"/>
      <sheetName val="meister"/>
      <sheetName val="เกษตรอัจฉริยะ"/>
      <sheetName val="AI"/>
    </sheetNames>
    <sheetDataSet>
      <sheetData sheetId="0"/>
      <sheetData sheetId="1"/>
      <sheetData sheetId="2">
        <row r="67">
          <cell r="L67">
            <v>847200</v>
          </cell>
        </row>
      </sheetData>
      <sheetData sheetId="3"/>
      <sheetData sheetId="4"/>
      <sheetData sheetId="5">
        <row r="5">
          <cell r="L5">
            <v>22655300</v>
          </cell>
        </row>
      </sheetData>
      <sheetData sheetId="6">
        <row r="8">
          <cell r="L8">
            <v>6305500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73EAA-67D3-4513-8146-F9710D5E2536}">
  <sheetPr>
    <tabColor rgb="FFFFFF00"/>
  </sheetPr>
  <dimension ref="A1:Z36"/>
  <sheetViews>
    <sheetView view="pageBreakPreview" zoomScaleSheetLayoutView="100" workbookViewId="0">
      <selection activeCell="B14" sqref="B14"/>
    </sheetView>
  </sheetViews>
  <sheetFormatPr defaultColWidth="9.125" defaultRowHeight="24"/>
  <cols>
    <col min="1" max="1" width="5.25" style="2" customWidth="1"/>
    <col min="2" max="2" width="60.75" style="2" customWidth="1"/>
    <col min="3" max="3" width="6.25" style="2" customWidth="1"/>
    <col min="4" max="4" width="7.75" style="2" customWidth="1"/>
    <col min="5" max="5" width="11.375" style="2" customWidth="1"/>
    <col min="6" max="6" width="12.75" style="2" customWidth="1"/>
    <col min="7" max="7" width="12.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409" t="s">
        <v>275</v>
      </c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</row>
    <row r="3" spans="1:26" s="4" customFormat="1" ht="13.5" customHeigh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13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265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13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14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314" customFormat="1">
      <c r="A7" s="307" t="s">
        <v>8</v>
      </c>
      <c r="B7" s="308"/>
      <c r="C7" s="309"/>
      <c r="D7" s="309"/>
      <c r="E7" s="310"/>
      <c r="F7" s="311">
        <f>F9</f>
        <v>29603200</v>
      </c>
      <c r="G7" s="312">
        <f>G9</f>
        <v>4482700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313">
        <f>G7+'แบบ ง.4-1 รร.สาธิต'!G7+'แบบ ง.4-1 เกษตร'!G7+'แบบ ง.4-1 คหกรรม'!G7+'แบบ ง.4-1 สื่อสาร'!G7+'แบบ ง.4-1 บริหาร'!G7+'แบบ ง.4-1 วิทยาศาสตร์'!G7+'แบบ ง.4-1 วิศวกรรม'!G7+'แบบ ง.4-1 ศิลปกรรม'!G7+'แบบ ง.4-1 ศิลปศาสตร์'!G7+'แบบ ง.4-1 สถาปัตย์'!G7+'แบบ ง.4-1 แพทย์แผนไทย'!G7+'แบบ ง.4-1 สวส.'!G7+'แบบ ง.4-1 สวท.'!G7+'แบบ ง.4-1 สวพ.'!G7+'แบบ ง.4-1 กองอาคาร'!G7+'แบบ ง.4-1 กองคลัง'!G7+'แบบ ง.4-1 กองนโยบายและแผน'!G7+'แบบ ง.4-1 กบค.'!G7+'แบบ ง.4-1 ประชาสัมพันธ์'!G7+'แบบ ง.4-1 กพน.'!G7+'แบบ ง.4-1 สำนักบัณฑิต'!G7+'แบบ ง.4-1 กองกฏหมาย'!G7</f>
        <v>36215900</v>
      </c>
      <c r="X7" s="313" t="e">
        <f>#REF!+'[3]สรุปสิ่งก่อสร้าง ขอ64'!$H$5+[4]แปรรูปอาหาร!$H$8+[4]ยานยนต์!$H$8</f>
        <v>#REF!</v>
      </c>
      <c r="Y7" s="315">
        <v>29831600</v>
      </c>
      <c r="Z7" s="3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316" customFormat="1">
      <c r="A9" s="24" t="s">
        <v>10</v>
      </c>
      <c r="B9" s="25"/>
      <c r="C9" s="26"/>
      <c r="D9" s="26"/>
      <c r="E9" s="27"/>
      <c r="F9" s="28">
        <f>SUM(F10:F30)</f>
        <v>29603200</v>
      </c>
      <c r="G9" s="29">
        <f>SUM(G10:G30)</f>
        <v>4482700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X9" s="317"/>
    </row>
    <row r="10" spans="1:26">
      <c r="A10" s="35">
        <v>1</v>
      </c>
      <c r="B10" s="41" t="s">
        <v>17</v>
      </c>
      <c r="C10" s="35">
        <v>1</v>
      </c>
      <c r="D10" s="35" t="s">
        <v>12</v>
      </c>
      <c r="E10" s="37">
        <v>1900000</v>
      </c>
      <c r="F10" s="32">
        <f>C10*E10</f>
        <v>1900000</v>
      </c>
      <c r="G10" s="42">
        <v>1900000</v>
      </c>
      <c r="H10" s="340"/>
      <c r="I10" s="341"/>
      <c r="J10" s="340"/>
      <c r="K10" s="341"/>
      <c r="L10" s="341"/>
      <c r="M10" s="341"/>
      <c r="N10" s="340"/>
      <c r="O10" s="341"/>
      <c r="P10" s="340"/>
      <c r="Q10" s="341"/>
      <c r="R10" s="340"/>
      <c r="S10" s="341"/>
      <c r="T10" s="341"/>
      <c r="U10" s="34">
        <f>F10*10/10000000</f>
        <v>1.9</v>
      </c>
    </row>
    <row r="11" spans="1:26">
      <c r="A11" s="30">
        <v>2</v>
      </c>
      <c r="B11" s="36" t="s">
        <v>20</v>
      </c>
      <c r="C11" s="35">
        <v>1</v>
      </c>
      <c r="D11" s="35" t="s">
        <v>12</v>
      </c>
      <c r="E11" s="37">
        <v>1810000</v>
      </c>
      <c r="F11" s="32">
        <f>C11*E11</f>
        <v>1810000</v>
      </c>
      <c r="G11" s="42">
        <v>1810000</v>
      </c>
      <c r="H11" s="340"/>
      <c r="I11" s="341"/>
      <c r="J11" s="340"/>
      <c r="K11" s="341"/>
      <c r="L11" s="341"/>
      <c r="M11" s="341"/>
      <c r="N11" s="340"/>
      <c r="O11" s="341"/>
      <c r="P11" s="340"/>
      <c r="Q11" s="341"/>
      <c r="R11" s="340"/>
      <c r="S11" s="341"/>
      <c r="T11" s="341"/>
      <c r="U11" s="34">
        <f>F11*10/10000000</f>
        <v>1.81</v>
      </c>
    </row>
    <row r="12" spans="1:26">
      <c r="A12" s="35">
        <v>3</v>
      </c>
      <c r="B12" s="43" t="s">
        <v>24</v>
      </c>
      <c r="C12" s="44">
        <v>1</v>
      </c>
      <c r="D12" s="44" t="s">
        <v>12</v>
      </c>
      <c r="E12" s="45">
        <v>172800</v>
      </c>
      <c r="F12" s="32">
        <f>C12*E12</f>
        <v>172800</v>
      </c>
      <c r="G12" s="33">
        <v>172700</v>
      </c>
      <c r="H12" s="340"/>
      <c r="I12" s="342"/>
      <c r="J12" s="340"/>
      <c r="K12" s="342"/>
      <c r="L12" s="342"/>
      <c r="M12" s="342"/>
      <c r="N12" s="340"/>
      <c r="O12" s="342"/>
      <c r="P12" s="340"/>
      <c r="Q12" s="342"/>
      <c r="R12" s="340"/>
      <c r="S12" s="342"/>
      <c r="T12" s="342"/>
      <c r="U12" s="34">
        <f>F12*10/10000000</f>
        <v>0.17280000000000001</v>
      </c>
    </row>
    <row r="13" spans="1:26">
      <c r="A13" s="30">
        <v>4</v>
      </c>
      <c r="B13" s="36" t="s">
        <v>28</v>
      </c>
      <c r="C13" s="35">
        <v>1</v>
      </c>
      <c r="D13" s="35" t="s">
        <v>12</v>
      </c>
      <c r="E13" s="37">
        <v>600000</v>
      </c>
      <c r="F13" s="32">
        <f>C13*E13</f>
        <v>600000</v>
      </c>
      <c r="G13" s="42">
        <v>600000</v>
      </c>
      <c r="H13" s="340"/>
      <c r="I13" s="342"/>
      <c r="J13" s="340"/>
      <c r="K13" s="342"/>
      <c r="L13" s="342"/>
      <c r="M13" s="342"/>
      <c r="N13" s="340"/>
      <c r="O13" s="342"/>
      <c r="P13" s="340"/>
      <c r="Q13" s="342"/>
      <c r="R13" s="340"/>
      <c r="S13" s="342"/>
      <c r="T13" s="342"/>
      <c r="U13" s="34">
        <f>F13*10/10000000</f>
        <v>0.6</v>
      </c>
    </row>
    <row r="14" spans="1:26">
      <c r="A14" s="35">
        <v>5</v>
      </c>
      <c r="B14" s="31" t="s">
        <v>11</v>
      </c>
      <c r="C14" s="30">
        <v>1</v>
      </c>
      <c r="D14" s="30" t="s">
        <v>12</v>
      </c>
      <c r="E14" s="32">
        <v>2998000</v>
      </c>
      <c r="F14" s="32">
        <f>C14*E14</f>
        <v>2998000</v>
      </c>
      <c r="G14" s="33"/>
      <c r="H14" s="364"/>
      <c r="I14" s="372"/>
      <c r="J14" s="364"/>
      <c r="K14" s="372"/>
      <c r="L14" s="372"/>
      <c r="M14" s="372"/>
      <c r="N14" s="364"/>
      <c r="O14" s="372"/>
      <c r="P14" s="364"/>
      <c r="Q14" s="372"/>
      <c r="R14" s="364"/>
      <c r="S14" s="364"/>
      <c r="T14" s="364"/>
      <c r="U14" s="34">
        <f t="shared" ref="U14:U30" si="0">F14*10/10000000</f>
        <v>2.9980000000000002</v>
      </c>
    </row>
    <row r="15" spans="1:26">
      <c r="A15" s="30">
        <v>6</v>
      </c>
      <c r="B15" s="36" t="s">
        <v>13</v>
      </c>
      <c r="C15" s="35">
        <v>1</v>
      </c>
      <c r="D15" s="35" t="s">
        <v>12</v>
      </c>
      <c r="E15" s="37">
        <v>1500000</v>
      </c>
      <c r="F15" s="32">
        <f t="shared" ref="F15:F30" si="1">C15*E15</f>
        <v>1500000</v>
      </c>
      <c r="G15" s="33"/>
      <c r="H15" s="322"/>
      <c r="I15" s="321"/>
      <c r="J15" s="322"/>
      <c r="K15" s="323"/>
      <c r="L15" s="323"/>
      <c r="M15" s="323"/>
      <c r="N15" s="322"/>
      <c r="O15" s="323"/>
      <c r="P15" s="322"/>
      <c r="Q15" s="323"/>
      <c r="R15" s="320"/>
      <c r="S15" s="320"/>
      <c r="T15" s="320"/>
      <c r="U15" s="34">
        <f t="shared" si="0"/>
        <v>1.5</v>
      </c>
    </row>
    <row r="16" spans="1:26">
      <c r="A16" s="35">
        <v>7</v>
      </c>
      <c r="B16" s="38" t="s">
        <v>14</v>
      </c>
      <c r="C16" s="39">
        <v>1</v>
      </c>
      <c r="D16" s="39" t="s">
        <v>12</v>
      </c>
      <c r="E16" s="40">
        <v>1560000</v>
      </c>
      <c r="F16" s="32">
        <f t="shared" si="1"/>
        <v>1560000</v>
      </c>
      <c r="G16" s="33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0"/>
      <c r="S16" s="320"/>
      <c r="T16" s="320"/>
      <c r="U16" s="34">
        <f t="shared" si="0"/>
        <v>1.56</v>
      </c>
    </row>
    <row r="17" spans="1:21">
      <c r="A17" s="30">
        <v>8</v>
      </c>
      <c r="B17" s="41" t="s">
        <v>15</v>
      </c>
      <c r="C17" s="35">
        <v>1</v>
      </c>
      <c r="D17" s="35" t="s">
        <v>12</v>
      </c>
      <c r="E17" s="37">
        <v>1200000</v>
      </c>
      <c r="F17" s="32">
        <f t="shared" si="1"/>
        <v>1200000</v>
      </c>
      <c r="G17" s="33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4">
        <f t="shared" si="0"/>
        <v>1.2</v>
      </c>
    </row>
    <row r="18" spans="1:21">
      <c r="A18" s="35">
        <v>9</v>
      </c>
      <c r="B18" s="36" t="s">
        <v>16</v>
      </c>
      <c r="C18" s="35">
        <v>1</v>
      </c>
      <c r="D18" s="35" t="s">
        <v>12</v>
      </c>
      <c r="E18" s="37">
        <v>1500000</v>
      </c>
      <c r="F18" s="32">
        <f t="shared" si="1"/>
        <v>1500000</v>
      </c>
      <c r="G18" s="33"/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41"/>
      <c r="U18" s="34">
        <f t="shared" si="0"/>
        <v>1.5</v>
      </c>
    </row>
    <row r="19" spans="1:21">
      <c r="A19" s="30">
        <v>10</v>
      </c>
      <c r="B19" s="36" t="s">
        <v>18</v>
      </c>
      <c r="C19" s="35">
        <v>1</v>
      </c>
      <c r="D19" s="35" t="s">
        <v>12</v>
      </c>
      <c r="E19" s="37">
        <v>3000000</v>
      </c>
      <c r="F19" s="32">
        <f t="shared" si="1"/>
        <v>3000000</v>
      </c>
      <c r="G19" s="33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34">
        <f t="shared" si="0"/>
        <v>3</v>
      </c>
    </row>
    <row r="20" spans="1:21" ht="48">
      <c r="A20" s="35">
        <v>11</v>
      </c>
      <c r="B20" s="36" t="s">
        <v>19</v>
      </c>
      <c r="C20" s="35">
        <v>1</v>
      </c>
      <c r="D20" s="35" t="s">
        <v>12</v>
      </c>
      <c r="E20" s="37">
        <v>1800000</v>
      </c>
      <c r="F20" s="32">
        <f t="shared" si="1"/>
        <v>1800000</v>
      </c>
      <c r="G20" s="33"/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41"/>
      <c r="U20" s="34">
        <f t="shared" si="0"/>
        <v>1.8</v>
      </c>
    </row>
    <row r="21" spans="1:21">
      <c r="A21" s="30">
        <v>12</v>
      </c>
      <c r="B21" s="36" t="s">
        <v>21</v>
      </c>
      <c r="C21" s="35">
        <v>1</v>
      </c>
      <c r="D21" s="35" t="s">
        <v>12</v>
      </c>
      <c r="E21" s="37">
        <v>5000000</v>
      </c>
      <c r="F21" s="32">
        <f t="shared" si="1"/>
        <v>5000000</v>
      </c>
      <c r="G21" s="33"/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41"/>
      <c r="U21" s="34">
        <f t="shared" si="0"/>
        <v>5</v>
      </c>
    </row>
    <row r="22" spans="1:21">
      <c r="A22" s="35">
        <v>13</v>
      </c>
      <c r="B22" s="36" t="s">
        <v>22</v>
      </c>
      <c r="C22" s="35">
        <v>1</v>
      </c>
      <c r="D22" s="35" t="s">
        <v>12</v>
      </c>
      <c r="E22" s="37">
        <v>1500000</v>
      </c>
      <c r="F22" s="32">
        <f t="shared" si="1"/>
        <v>1500000</v>
      </c>
      <c r="G22" s="33"/>
      <c r="H22" s="340"/>
      <c r="I22" s="342"/>
      <c r="J22" s="340"/>
      <c r="K22" s="342"/>
      <c r="L22" s="342"/>
      <c r="M22" s="342"/>
      <c r="N22" s="340"/>
      <c r="O22" s="342"/>
      <c r="P22" s="340"/>
      <c r="Q22" s="342"/>
      <c r="R22" s="340"/>
      <c r="S22" s="342"/>
      <c r="T22" s="342"/>
      <c r="U22" s="34">
        <f t="shared" si="0"/>
        <v>1.5</v>
      </c>
    </row>
    <row r="23" spans="1:21">
      <c r="A23" s="30">
        <v>14</v>
      </c>
      <c r="B23" s="38" t="s">
        <v>23</v>
      </c>
      <c r="C23" s="39">
        <v>1</v>
      </c>
      <c r="D23" s="39" t="s">
        <v>12</v>
      </c>
      <c r="E23" s="40">
        <v>1541500</v>
      </c>
      <c r="F23" s="32">
        <f t="shared" si="1"/>
        <v>1541500</v>
      </c>
      <c r="G23" s="33"/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2"/>
      <c r="U23" s="34">
        <f t="shared" si="0"/>
        <v>1.5415000000000001</v>
      </c>
    </row>
    <row r="24" spans="1:21" ht="48">
      <c r="A24" s="35">
        <v>15</v>
      </c>
      <c r="B24" s="46" t="s">
        <v>25</v>
      </c>
      <c r="C24" s="35">
        <v>1</v>
      </c>
      <c r="D24" s="35" t="s">
        <v>12</v>
      </c>
      <c r="E24" s="37">
        <v>460000</v>
      </c>
      <c r="F24" s="32">
        <f t="shared" si="1"/>
        <v>460000</v>
      </c>
      <c r="G24" s="33"/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2"/>
      <c r="U24" s="34">
        <f t="shared" si="0"/>
        <v>0.46</v>
      </c>
    </row>
    <row r="25" spans="1:21">
      <c r="A25" s="30">
        <v>16</v>
      </c>
      <c r="B25" s="46" t="s">
        <v>26</v>
      </c>
      <c r="C25" s="35">
        <v>1</v>
      </c>
      <c r="D25" s="35" t="s">
        <v>12</v>
      </c>
      <c r="E25" s="37">
        <v>498900</v>
      </c>
      <c r="F25" s="32">
        <f t="shared" si="1"/>
        <v>498900</v>
      </c>
      <c r="G25" s="33"/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42"/>
      <c r="U25" s="34">
        <f t="shared" si="0"/>
        <v>0.49890000000000001</v>
      </c>
    </row>
    <row r="26" spans="1:21">
      <c r="A26" s="35">
        <v>17</v>
      </c>
      <c r="B26" s="36" t="s">
        <v>27</v>
      </c>
      <c r="C26" s="35">
        <v>1</v>
      </c>
      <c r="D26" s="35" t="s">
        <v>12</v>
      </c>
      <c r="E26" s="37">
        <v>624000</v>
      </c>
      <c r="F26" s="32">
        <f t="shared" si="1"/>
        <v>624000</v>
      </c>
      <c r="G26" s="33"/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2"/>
      <c r="U26" s="34">
        <f t="shared" si="0"/>
        <v>0.624</v>
      </c>
    </row>
    <row r="27" spans="1:21">
      <c r="A27" s="30">
        <v>18</v>
      </c>
      <c r="B27" s="36" t="s">
        <v>29</v>
      </c>
      <c r="C27" s="35">
        <v>1</v>
      </c>
      <c r="D27" s="35" t="s">
        <v>12</v>
      </c>
      <c r="E27" s="37">
        <v>533900</v>
      </c>
      <c r="F27" s="32">
        <f t="shared" si="1"/>
        <v>533900</v>
      </c>
      <c r="G27" s="33"/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2"/>
      <c r="U27" s="34">
        <f t="shared" si="0"/>
        <v>0.53390000000000004</v>
      </c>
    </row>
    <row r="28" spans="1:21">
      <c r="A28" s="35">
        <v>19</v>
      </c>
      <c r="B28" s="47" t="s">
        <v>30</v>
      </c>
      <c r="C28" s="35">
        <v>1</v>
      </c>
      <c r="D28" s="35" t="s">
        <v>12</v>
      </c>
      <c r="E28" s="37">
        <v>204100</v>
      </c>
      <c r="F28" s="32">
        <f t="shared" si="1"/>
        <v>204100</v>
      </c>
      <c r="G28" s="33"/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2"/>
      <c r="U28" s="34">
        <f t="shared" si="0"/>
        <v>0.2041</v>
      </c>
    </row>
    <row r="29" spans="1:21">
      <c r="A29" s="30">
        <v>20</v>
      </c>
      <c r="B29" s="36" t="s">
        <v>31</v>
      </c>
      <c r="C29" s="35">
        <v>1</v>
      </c>
      <c r="D29" s="35" t="s">
        <v>12</v>
      </c>
      <c r="E29" s="37">
        <v>500000</v>
      </c>
      <c r="F29" s="32">
        <f t="shared" si="1"/>
        <v>500000</v>
      </c>
      <c r="G29" s="33"/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2"/>
      <c r="U29" s="34">
        <f t="shared" si="0"/>
        <v>0.5</v>
      </c>
    </row>
    <row r="30" spans="1:21">
      <c r="A30" s="35">
        <v>21</v>
      </c>
      <c r="B30" s="36" t="s">
        <v>32</v>
      </c>
      <c r="C30" s="35">
        <v>1</v>
      </c>
      <c r="D30" s="35" t="s">
        <v>12</v>
      </c>
      <c r="E30" s="37">
        <v>700000</v>
      </c>
      <c r="F30" s="32">
        <f t="shared" si="1"/>
        <v>700000</v>
      </c>
      <c r="G30" s="33"/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  <c r="U30" s="34">
        <f t="shared" si="0"/>
        <v>0.7</v>
      </c>
    </row>
    <row r="31" spans="1:21">
      <c r="A31" s="30">
        <v>22</v>
      </c>
      <c r="B31" s="47"/>
      <c r="C31" s="35"/>
      <c r="D31" s="35"/>
      <c r="E31" s="37"/>
      <c r="F31" s="32"/>
      <c r="G31" s="33"/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  <c r="U31" s="34"/>
    </row>
    <row r="32" spans="1:21">
      <c r="A32" s="126">
        <v>23</v>
      </c>
      <c r="B32" s="259"/>
      <c r="C32" s="126"/>
      <c r="D32" s="126"/>
      <c r="E32" s="225"/>
      <c r="F32" s="225"/>
      <c r="G32" s="153"/>
      <c r="H32" s="304"/>
      <c r="I32" s="348"/>
      <c r="J32" s="304"/>
      <c r="K32" s="348"/>
      <c r="L32" s="348"/>
      <c r="M32" s="348"/>
      <c r="N32" s="304"/>
      <c r="O32" s="348"/>
      <c r="P32" s="304"/>
      <c r="Q32" s="348"/>
      <c r="R32" s="304"/>
      <c r="S32" s="348"/>
      <c r="T32" s="348"/>
      <c r="U32" s="34"/>
    </row>
    <row r="33" spans="1:23" s="369" customFormat="1" ht="13.5" customHeight="1">
      <c r="A33" s="365"/>
      <c r="B33" s="366"/>
      <c r="C33" s="365"/>
      <c r="D33" s="365"/>
      <c r="E33" s="223"/>
      <c r="F33" s="223"/>
      <c r="G33" s="343"/>
      <c r="H33" s="367"/>
      <c r="I33" s="368"/>
      <c r="J33" s="367"/>
      <c r="K33" s="368"/>
      <c r="L33" s="368"/>
      <c r="M33" s="368"/>
      <c r="N33" s="367"/>
      <c r="O33" s="368"/>
      <c r="P33" s="367"/>
      <c r="Q33" s="368"/>
      <c r="R33" s="367"/>
      <c r="S33" s="368"/>
      <c r="T33" s="368"/>
      <c r="U33" s="275"/>
    </row>
    <row r="34" spans="1:23" s="378" customFormat="1" ht="20.100000000000001" customHeight="1">
      <c r="A34" s="410" t="s">
        <v>267</v>
      </c>
      <c r="B34" s="410"/>
      <c r="C34" s="410"/>
      <c r="D34" s="410"/>
      <c r="E34" s="410"/>
      <c r="F34" s="410"/>
      <c r="G34" s="410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  <c r="T34" s="410"/>
      <c r="U34" s="410"/>
      <c r="V34" s="377"/>
      <c r="W34" s="377"/>
    </row>
    <row r="35" spans="1:23" s="378" customFormat="1" ht="20.100000000000001" customHeight="1">
      <c r="A35" s="373" t="s">
        <v>262</v>
      </c>
      <c r="B35" s="374" t="s">
        <v>268</v>
      </c>
      <c r="C35" s="375"/>
      <c r="D35" s="376"/>
      <c r="E35" s="376"/>
      <c r="F35" s="376"/>
      <c r="G35" s="377"/>
      <c r="H35" s="376"/>
      <c r="I35" s="377"/>
      <c r="J35" s="376"/>
      <c r="K35" s="377"/>
      <c r="L35" s="377"/>
      <c r="M35" s="377"/>
      <c r="N35" s="376"/>
      <c r="O35" s="377"/>
      <c r="P35" s="376"/>
      <c r="Q35" s="377"/>
      <c r="R35" s="376"/>
      <c r="S35" s="377"/>
      <c r="T35" s="377"/>
      <c r="U35" s="377"/>
      <c r="V35" s="377"/>
      <c r="W35" s="377"/>
    </row>
    <row r="36" spans="1:23" s="379" customFormat="1" ht="21.75">
      <c r="B36" s="379" t="s">
        <v>269</v>
      </c>
      <c r="G36" s="380"/>
      <c r="H36" s="376"/>
      <c r="I36" s="374"/>
      <c r="J36" s="376"/>
      <c r="K36" s="374"/>
      <c r="L36" s="374"/>
      <c r="M36" s="374"/>
      <c r="N36" s="376"/>
      <c r="O36" s="374"/>
      <c r="P36" s="376"/>
      <c r="Q36" s="374"/>
      <c r="R36" s="376"/>
      <c r="S36" s="374"/>
      <c r="T36" s="374"/>
    </row>
  </sheetData>
  <mergeCells count="18">
    <mergeCell ref="R5:S5"/>
    <mergeCell ref="G5:G6"/>
    <mergeCell ref="A34:U34"/>
    <mergeCell ref="T4:T6"/>
    <mergeCell ref="A2:S2"/>
    <mergeCell ref="A4:A6"/>
    <mergeCell ref="B4:B6"/>
    <mergeCell ref="C4:G4"/>
    <mergeCell ref="C5:C6"/>
    <mergeCell ref="D5:D6"/>
    <mergeCell ref="E5:E6"/>
    <mergeCell ref="F5:F6"/>
    <mergeCell ref="H4:S4"/>
    <mergeCell ref="H5:I5"/>
    <mergeCell ref="J5:K5"/>
    <mergeCell ref="L5:M5"/>
    <mergeCell ref="N5:O5"/>
    <mergeCell ref="P5:Q5"/>
  </mergeCells>
  <printOptions horizontalCentered="1"/>
  <pageMargins left="0.35433070866141736" right="0.31496062992125984" top="0.35433070866141736" bottom="0.35433070866141736" header="0.15748031496062992" footer="0.15748031496062992"/>
  <pageSetup paperSize="9" scale="62" orientation="landscape" r:id="rId1"/>
  <headerFooter alignWithMargins="0">
    <oddFooter>&amp;C&amp;P/&amp;N&amp;R&amp;A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97F0A-90EF-473C-9A10-E28023FA26E1}">
  <sheetPr>
    <tabColor rgb="FFFFFF00"/>
  </sheetPr>
  <dimension ref="A1:Z51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6.875" style="2" customWidth="1"/>
    <col min="3" max="3" width="6.875" style="2" customWidth="1"/>
    <col min="4" max="4" width="7.875" style="2" customWidth="1"/>
    <col min="5" max="5" width="12.375" style="2" customWidth="1"/>
    <col min="6" max="6" width="13.75" style="2" customWidth="1"/>
    <col min="7" max="7" width="13.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28519900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52" customFormat="1">
      <c r="A8" s="246" t="s">
        <v>239</v>
      </c>
      <c r="B8" s="247"/>
      <c r="C8" s="248"/>
      <c r="D8" s="248"/>
      <c r="E8" s="249"/>
      <c r="F8" s="249"/>
      <c r="G8" s="250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U8" s="34"/>
      <c r="V8" s="251" t="e">
        <f>#REF!+[5]สรุปสิ่งก่อสร้าง!L67</f>
        <v>#REF!</v>
      </c>
    </row>
    <row r="9" spans="1:26" s="53" customFormat="1" ht="24" customHeight="1">
      <c r="A9" s="65" t="s">
        <v>248</v>
      </c>
      <c r="B9" s="66"/>
      <c r="C9" s="50"/>
      <c r="D9" s="50"/>
      <c r="E9" s="51"/>
      <c r="F9" s="51">
        <f t="shared" ref="F9:G9" si="1">SUM(F10:F16)</f>
        <v>28519900</v>
      </c>
      <c r="G9" s="52">
        <f t="shared" si="1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54">
        <v>1</v>
      </c>
      <c r="B10" s="148" t="s">
        <v>249</v>
      </c>
      <c r="C10" s="54">
        <v>1</v>
      </c>
      <c r="D10" s="54" t="s">
        <v>12</v>
      </c>
      <c r="E10" s="101">
        <v>4222900</v>
      </c>
      <c r="F10" s="103">
        <f>C10*E10</f>
        <v>4222900</v>
      </c>
      <c r="G10" s="25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 t="shared" ref="U10:U16" si="2">F10*10/10000000</f>
        <v>4.2229000000000001</v>
      </c>
    </row>
    <row r="11" spans="1:26" s="77" customFormat="1">
      <c r="A11" s="35">
        <v>2</v>
      </c>
      <c r="B11" s="46" t="s">
        <v>250</v>
      </c>
      <c r="C11" s="35">
        <v>1</v>
      </c>
      <c r="D11" s="35" t="s">
        <v>12</v>
      </c>
      <c r="E11" s="85">
        <v>5122700</v>
      </c>
      <c r="F11" s="87">
        <f>C11*E11</f>
        <v>5122700</v>
      </c>
      <c r="G11" s="254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 t="shared" si="2"/>
        <v>5.1227</v>
      </c>
    </row>
    <row r="12" spans="1:26" s="77" customFormat="1" ht="48">
      <c r="A12" s="35">
        <v>3</v>
      </c>
      <c r="B12" s="46" t="s">
        <v>251</v>
      </c>
      <c r="C12" s="35">
        <v>1</v>
      </c>
      <c r="D12" s="35" t="s">
        <v>12</v>
      </c>
      <c r="E12" s="85">
        <v>2237200</v>
      </c>
      <c r="F12" s="87">
        <f>C12*E12</f>
        <v>2237200</v>
      </c>
      <c r="G12" s="25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42"/>
      <c r="U12" s="34">
        <f t="shared" si="2"/>
        <v>2.2372000000000001</v>
      </c>
    </row>
    <row r="13" spans="1:26" s="77" customFormat="1">
      <c r="A13" s="35">
        <v>4</v>
      </c>
      <c r="B13" s="46" t="s">
        <v>252</v>
      </c>
      <c r="C13" s="35">
        <v>1</v>
      </c>
      <c r="D13" s="35" t="s">
        <v>12</v>
      </c>
      <c r="E13" s="85">
        <v>5515600</v>
      </c>
      <c r="F13" s="87">
        <f>C13*E13</f>
        <v>5515600</v>
      </c>
      <c r="G13" s="254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54"/>
      <c r="U13" s="34">
        <f t="shared" si="2"/>
        <v>5.5156000000000001</v>
      </c>
    </row>
    <row r="14" spans="1:26" s="77" customFormat="1">
      <c r="A14" s="35">
        <v>5</v>
      </c>
      <c r="B14" s="36" t="s">
        <v>253</v>
      </c>
      <c r="C14" s="35">
        <v>1</v>
      </c>
      <c r="D14" s="35" t="s">
        <v>12</v>
      </c>
      <c r="E14" s="85">
        <v>2670800</v>
      </c>
      <c r="F14" s="85">
        <f t="shared" ref="F14:F15" si="3">C14*E14</f>
        <v>2670800</v>
      </c>
      <c r="G14" s="86"/>
      <c r="H14" s="344"/>
      <c r="I14" s="345"/>
      <c r="J14" s="344"/>
      <c r="K14" s="345"/>
      <c r="L14" s="345"/>
      <c r="M14" s="345"/>
      <c r="N14" s="344"/>
      <c r="O14" s="345"/>
      <c r="P14" s="344"/>
      <c r="Q14" s="345"/>
      <c r="R14" s="344"/>
      <c r="S14" s="345"/>
      <c r="T14" s="400"/>
      <c r="U14" s="34">
        <f t="shared" si="2"/>
        <v>2.6707999999999998</v>
      </c>
    </row>
    <row r="15" spans="1:26" s="77" customFormat="1">
      <c r="A15" s="35">
        <v>6</v>
      </c>
      <c r="B15" s="46" t="s">
        <v>254</v>
      </c>
      <c r="C15" s="35">
        <v>1</v>
      </c>
      <c r="D15" s="35" t="s">
        <v>12</v>
      </c>
      <c r="E15" s="85">
        <v>6043500</v>
      </c>
      <c r="F15" s="85">
        <f t="shared" si="3"/>
        <v>6043500</v>
      </c>
      <c r="G15" s="86"/>
      <c r="H15" s="350"/>
      <c r="I15" s="351"/>
      <c r="J15" s="350"/>
      <c r="K15" s="351"/>
      <c r="L15" s="351"/>
      <c r="M15" s="351"/>
      <c r="N15" s="350"/>
      <c r="O15" s="351"/>
      <c r="P15" s="350"/>
      <c r="Q15" s="351"/>
      <c r="R15" s="350"/>
      <c r="S15" s="351"/>
      <c r="T15" s="347"/>
      <c r="U15" s="34">
        <f t="shared" si="2"/>
        <v>6.0434999999999999</v>
      </c>
    </row>
    <row r="16" spans="1:26" s="77" customFormat="1">
      <c r="A16" s="81">
        <v>7</v>
      </c>
      <c r="B16" s="270" t="s">
        <v>255</v>
      </c>
      <c r="C16" s="81">
        <v>1</v>
      </c>
      <c r="D16" s="81" t="s">
        <v>12</v>
      </c>
      <c r="E16" s="271">
        <v>2707200</v>
      </c>
      <c r="F16" s="271">
        <f>C16*E16</f>
        <v>2707200</v>
      </c>
      <c r="G16" s="27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320"/>
      <c r="U16" s="34">
        <f t="shared" si="2"/>
        <v>2.7071999999999998</v>
      </c>
    </row>
    <row r="17" spans="1:23" s="274" customFormat="1">
      <c r="A17" s="35">
        <v>8</v>
      </c>
      <c r="B17" s="46"/>
      <c r="C17" s="35"/>
      <c r="D17" s="35"/>
      <c r="E17" s="85"/>
      <c r="F17" s="85"/>
      <c r="G17" s="86"/>
      <c r="H17" s="344"/>
      <c r="I17" s="345"/>
      <c r="J17" s="344"/>
      <c r="K17" s="345"/>
      <c r="L17" s="345"/>
      <c r="M17" s="345"/>
      <c r="N17" s="344"/>
      <c r="O17" s="345"/>
      <c r="P17" s="344"/>
      <c r="Q17" s="345"/>
      <c r="R17" s="344"/>
      <c r="S17" s="345"/>
      <c r="T17" s="347"/>
      <c r="U17" s="273"/>
    </row>
    <row r="18" spans="1:23" s="276" customFormat="1">
      <c r="A18" s="126">
        <v>9</v>
      </c>
      <c r="B18" s="213"/>
      <c r="C18" s="126"/>
      <c r="D18" s="126"/>
      <c r="E18" s="255"/>
      <c r="F18" s="255"/>
      <c r="G18" s="256"/>
      <c r="H18" s="304"/>
      <c r="I18" s="305"/>
      <c r="J18" s="304"/>
      <c r="K18" s="305"/>
      <c r="L18" s="305"/>
      <c r="M18" s="305"/>
      <c r="N18" s="304"/>
      <c r="O18" s="305"/>
      <c r="P18" s="304"/>
      <c r="Q18" s="305"/>
      <c r="R18" s="304"/>
      <c r="S18" s="305"/>
      <c r="T18" s="348"/>
      <c r="U18" s="275"/>
    </row>
    <row r="19" spans="1:23" s="77" customFormat="1">
      <c r="G19" s="257"/>
      <c r="H19" s="367"/>
      <c r="I19" s="371"/>
      <c r="J19" s="367"/>
      <c r="K19" s="371"/>
      <c r="L19" s="371"/>
      <c r="M19" s="371"/>
      <c r="N19" s="367"/>
      <c r="O19" s="371"/>
      <c r="P19" s="367"/>
      <c r="Q19" s="371"/>
      <c r="R19" s="367"/>
      <c r="S19" s="371"/>
      <c r="T19" s="401"/>
    </row>
    <row r="20" spans="1:23" s="378" customFormat="1" ht="20.100000000000001" customHeight="1">
      <c r="A20" s="410" t="s">
        <v>267</v>
      </c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  <c r="T20" s="410"/>
      <c r="U20" s="410"/>
      <c r="V20" s="377"/>
      <c r="W20" s="377"/>
    </row>
    <row r="21" spans="1:23" s="378" customFormat="1" ht="20.100000000000001" customHeight="1">
      <c r="A21" s="373" t="s">
        <v>262</v>
      </c>
      <c r="B21" s="431" t="s">
        <v>268</v>
      </c>
      <c r="C21" s="431"/>
      <c r="D21" s="431"/>
      <c r="E21" s="376"/>
      <c r="F21" s="376"/>
      <c r="G21" s="377"/>
      <c r="H21" s="376"/>
      <c r="I21" s="377"/>
      <c r="J21" s="376"/>
      <c r="K21" s="377"/>
      <c r="L21" s="377"/>
      <c r="M21" s="377"/>
      <c r="N21" s="376"/>
      <c r="O21" s="377"/>
      <c r="P21" s="376"/>
      <c r="Q21" s="377"/>
      <c r="R21" s="376"/>
      <c r="S21" s="377"/>
      <c r="T21" s="377"/>
      <c r="U21" s="377"/>
      <c r="V21" s="377"/>
      <c r="W21" s="377"/>
    </row>
    <row r="22" spans="1:23" s="379" customFormat="1" ht="21.75">
      <c r="B22" s="379" t="s">
        <v>269</v>
      </c>
      <c r="G22" s="380"/>
      <c r="H22" s="376"/>
      <c r="I22" s="374"/>
      <c r="J22" s="376"/>
      <c r="K22" s="374"/>
      <c r="L22" s="374"/>
      <c r="M22" s="374"/>
      <c r="N22" s="376"/>
      <c r="O22" s="374"/>
      <c r="P22" s="376"/>
      <c r="Q22" s="374"/>
      <c r="R22" s="376"/>
      <c r="S22" s="374"/>
      <c r="T22" s="374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1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1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42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20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9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70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68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77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74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1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1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2"/>
    </row>
    <row r="36" spans="8:20">
      <c r="T36" s="342"/>
    </row>
    <row r="37" spans="8:20">
      <c r="T37" s="342"/>
    </row>
    <row r="38" spans="8:20">
      <c r="T38" s="342"/>
    </row>
    <row r="39" spans="8:20">
      <c r="T39" s="342"/>
    </row>
    <row r="40" spans="8:20">
      <c r="T40" s="342"/>
    </row>
    <row r="41" spans="8:20">
      <c r="T41" s="342"/>
    </row>
    <row r="42" spans="8:20">
      <c r="T42" s="398"/>
    </row>
    <row r="43" spans="8:20">
      <c r="T43" s="342"/>
    </row>
    <row r="44" spans="8:20">
      <c r="T44" s="339"/>
    </row>
    <row r="47" spans="8:20">
      <c r="T47" s="377"/>
    </row>
    <row r="48" spans="8:20">
      <c r="T48" s="374"/>
    </row>
    <row r="50" spans="20:20">
      <c r="T50" s="377"/>
    </row>
    <row r="51" spans="20:20">
      <c r="T51" s="374"/>
    </row>
  </sheetData>
  <mergeCells count="19">
    <mergeCell ref="D5:D6"/>
    <mergeCell ref="E5:E6"/>
    <mergeCell ref="F5:F6"/>
    <mergeCell ref="T4:T6"/>
    <mergeCell ref="A20:U20"/>
    <mergeCell ref="B21:D21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5783C-BB29-4A9A-9A79-E494305C647B}">
  <sheetPr>
    <tabColor rgb="FFFFFF00"/>
  </sheetPr>
  <dimension ref="A1:Z54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0.875" style="2" customWidth="1"/>
    <col min="3" max="4" width="7.875" style="2" customWidth="1"/>
    <col min="5" max="5" width="11.875" style="2" customWidth="1"/>
    <col min="6" max="6" width="13.87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18996400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125</v>
      </c>
      <c r="B9" s="49"/>
      <c r="C9" s="50"/>
      <c r="D9" s="50"/>
      <c r="E9" s="51"/>
      <c r="F9" s="51">
        <f>SUM(F10:F12)</f>
        <v>18996400</v>
      </c>
      <c r="G9" s="52">
        <f t="shared" ref="G9" si="1">SUM(G10:G12)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54">
        <v>1</v>
      </c>
      <c r="B10" s="148" t="s">
        <v>126</v>
      </c>
      <c r="C10" s="54">
        <v>1</v>
      </c>
      <c r="D10" s="54" t="s">
        <v>12</v>
      </c>
      <c r="E10" s="55">
        <v>13399200</v>
      </c>
      <c r="F10" s="55">
        <f>E10*C10</f>
        <v>13399200</v>
      </c>
      <c r="G10" s="56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>F10*10/10000000</f>
        <v>13.3992</v>
      </c>
    </row>
    <row r="11" spans="1:26">
      <c r="A11" s="39">
        <v>2</v>
      </c>
      <c r="B11" s="149" t="s">
        <v>127</v>
      </c>
      <c r="C11" s="39">
        <v>55</v>
      </c>
      <c r="D11" s="39" t="s">
        <v>38</v>
      </c>
      <c r="E11" s="40">
        <v>100000</v>
      </c>
      <c r="F11" s="40">
        <f>C11*E11</f>
        <v>5500000</v>
      </c>
      <c r="G11" s="4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>F11*10/10000000</f>
        <v>5.5</v>
      </c>
    </row>
    <row r="12" spans="1:26" s="154" customFormat="1">
      <c r="A12" s="266">
        <v>3</v>
      </c>
      <c r="B12" s="267" t="s">
        <v>128</v>
      </c>
      <c r="C12" s="266">
        <v>6</v>
      </c>
      <c r="D12" s="266" t="s">
        <v>12</v>
      </c>
      <c r="E12" s="268">
        <v>16200</v>
      </c>
      <c r="F12" s="268">
        <f>C12*E12</f>
        <v>97200</v>
      </c>
      <c r="G12" s="166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42"/>
      <c r="U12" s="34">
        <f>F12*10/10000000</f>
        <v>9.7199999999999995E-2</v>
      </c>
    </row>
    <row r="13" spans="1:26">
      <c r="A13" s="39">
        <v>4</v>
      </c>
      <c r="B13" s="149"/>
      <c r="C13" s="39"/>
      <c r="D13" s="39"/>
      <c r="E13" s="40"/>
      <c r="F13" s="40"/>
      <c r="G13" s="42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54"/>
      <c r="U13" s="34"/>
    </row>
    <row r="14" spans="1:26" s="154" customFormat="1">
      <c r="A14" s="150">
        <v>5</v>
      </c>
      <c r="B14" s="151"/>
      <c r="C14" s="150"/>
      <c r="D14" s="150"/>
      <c r="E14" s="152"/>
      <c r="F14" s="152"/>
      <c r="G14" s="153"/>
      <c r="H14" s="304"/>
      <c r="I14" s="305"/>
      <c r="J14" s="304"/>
      <c r="K14" s="305"/>
      <c r="L14" s="305"/>
      <c r="M14" s="305"/>
      <c r="N14" s="304"/>
      <c r="O14" s="305"/>
      <c r="P14" s="304"/>
      <c r="Q14" s="305"/>
      <c r="R14" s="304"/>
      <c r="S14" s="305"/>
      <c r="T14" s="402"/>
      <c r="U14" s="34"/>
    </row>
    <row r="15" spans="1:26">
      <c r="H15" s="367"/>
      <c r="I15" s="371"/>
      <c r="J15" s="367"/>
      <c r="K15" s="371"/>
      <c r="L15" s="371"/>
      <c r="M15" s="371"/>
      <c r="N15" s="367"/>
      <c r="O15" s="371"/>
      <c r="P15" s="367"/>
      <c r="Q15" s="371"/>
      <c r="R15" s="367"/>
      <c r="S15" s="371"/>
      <c r="T15" s="368"/>
    </row>
    <row r="16" spans="1:26" s="378" customFormat="1" ht="20.100000000000001" customHeight="1">
      <c r="A16" s="410" t="s">
        <v>267</v>
      </c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410"/>
      <c r="U16" s="410"/>
      <c r="V16" s="377"/>
      <c r="W16" s="377"/>
    </row>
    <row r="17" spans="1:23" s="378" customFormat="1" ht="20.100000000000001" customHeight="1">
      <c r="A17" s="373" t="s">
        <v>262</v>
      </c>
      <c r="B17" s="431" t="s">
        <v>268</v>
      </c>
      <c r="C17" s="431"/>
      <c r="D17" s="431"/>
      <c r="E17" s="376"/>
      <c r="F17" s="376"/>
      <c r="G17" s="377"/>
      <c r="H17" s="376"/>
      <c r="I17" s="377"/>
      <c r="J17" s="376"/>
      <c r="K17" s="377"/>
      <c r="L17" s="377"/>
      <c r="M17" s="377"/>
      <c r="N17" s="376"/>
      <c r="O17" s="377"/>
      <c r="P17" s="376"/>
      <c r="Q17" s="377"/>
      <c r="R17" s="376"/>
      <c r="S17" s="377"/>
      <c r="T17" s="377"/>
      <c r="U17" s="377"/>
      <c r="V17" s="377"/>
      <c r="W17" s="377"/>
    </row>
    <row r="18" spans="1:23" s="379" customFormat="1" ht="21.75">
      <c r="B18" s="379" t="s">
        <v>269</v>
      </c>
      <c r="G18" s="380"/>
      <c r="H18" s="376"/>
      <c r="I18" s="374"/>
      <c r="J18" s="376"/>
      <c r="K18" s="374"/>
      <c r="L18" s="374"/>
      <c r="M18" s="374"/>
      <c r="N18" s="376"/>
      <c r="O18" s="374"/>
      <c r="P18" s="376"/>
      <c r="Q18" s="374"/>
      <c r="R18" s="376"/>
      <c r="S18" s="374"/>
      <c r="T18" s="374"/>
    </row>
    <row r="19" spans="1:23"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320"/>
    </row>
    <row r="20" spans="1:23">
      <c r="H20" s="344"/>
      <c r="I20" s="345"/>
      <c r="J20" s="344"/>
      <c r="K20" s="345"/>
      <c r="L20" s="345"/>
      <c r="M20" s="345"/>
      <c r="N20" s="344"/>
      <c r="O20" s="345"/>
      <c r="P20" s="344"/>
      <c r="Q20" s="345"/>
      <c r="R20" s="344"/>
      <c r="S20" s="345"/>
      <c r="T20" s="347"/>
    </row>
    <row r="21" spans="1:23">
      <c r="H21" s="304"/>
      <c r="I21" s="305"/>
      <c r="J21" s="304"/>
      <c r="K21" s="305"/>
      <c r="L21" s="305"/>
      <c r="M21" s="305"/>
      <c r="N21" s="304"/>
      <c r="O21" s="305"/>
      <c r="P21" s="304"/>
      <c r="Q21" s="305"/>
      <c r="R21" s="304"/>
      <c r="S21" s="305"/>
      <c r="T21" s="348"/>
    </row>
    <row r="22" spans="1:23">
      <c r="H22" s="344"/>
      <c r="I22" s="345"/>
      <c r="J22" s="344"/>
      <c r="K22" s="345"/>
      <c r="L22" s="345"/>
      <c r="M22" s="345"/>
      <c r="N22" s="344"/>
      <c r="O22" s="345"/>
      <c r="P22" s="344"/>
      <c r="Q22" s="345"/>
      <c r="R22" s="344"/>
      <c r="S22" s="345"/>
      <c r="T22" s="401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68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77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74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1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1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2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20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9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70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68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77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74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42"/>
    </row>
    <row r="36" spans="8:20">
      <c r="T36" s="341"/>
    </row>
    <row r="37" spans="8:20">
      <c r="T37" s="341"/>
    </row>
    <row r="38" spans="8:20">
      <c r="T38" s="342"/>
    </row>
    <row r="39" spans="8:20">
      <c r="T39" s="342"/>
    </row>
    <row r="40" spans="8:20">
      <c r="T40" s="342"/>
    </row>
    <row r="41" spans="8:20">
      <c r="T41" s="342"/>
    </row>
    <row r="42" spans="8:20">
      <c r="T42" s="342"/>
    </row>
    <row r="43" spans="8:20">
      <c r="T43" s="342"/>
    </row>
    <row r="44" spans="8:20">
      <c r="T44" s="342"/>
    </row>
    <row r="45" spans="8:20">
      <c r="T45" s="398"/>
    </row>
    <row r="46" spans="8:20">
      <c r="T46" s="342"/>
    </row>
    <row r="47" spans="8:20">
      <c r="T47" s="339"/>
    </row>
    <row r="50" spans="20:20">
      <c r="T50" s="377"/>
    </row>
    <row r="51" spans="20:20">
      <c r="T51" s="374"/>
    </row>
    <row r="53" spans="20:20">
      <c r="T53" s="377"/>
    </row>
    <row r="54" spans="20:20">
      <c r="T54" s="374"/>
    </row>
  </sheetData>
  <mergeCells count="19">
    <mergeCell ref="D5:D6"/>
    <mergeCell ref="E5:E6"/>
    <mergeCell ref="F5:F6"/>
    <mergeCell ref="T4:T6"/>
    <mergeCell ref="A16:U16"/>
    <mergeCell ref="B17:D17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5A9AA-E1B4-4B2D-931B-8C4F665F7780}">
  <sheetPr>
    <tabColor rgb="FFFFFF00"/>
  </sheetPr>
  <dimension ref="A1:Z57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46.5" style="2" customWidth="1"/>
    <col min="3" max="4" width="7.875" style="2" customWidth="1"/>
    <col min="5" max="5" width="14.1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1946300</v>
      </c>
      <c r="G7" s="12">
        <f t="shared" ref="G7" si="0">G9</f>
        <v>1946300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129</v>
      </c>
      <c r="B9" s="49"/>
      <c r="C9" s="50"/>
      <c r="D9" s="50"/>
      <c r="E9" s="67"/>
      <c r="F9" s="51">
        <f t="shared" ref="F9:G9" si="1">SUM(F10)</f>
        <v>1946300</v>
      </c>
      <c r="G9" s="52">
        <f t="shared" si="1"/>
        <v>1946300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75">
        <v>1</v>
      </c>
      <c r="B10" s="269" t="s">
        <v>130</v>
      </c>
      <c r="C10" s="75">
        <v>1</v>
      </c>
      <c r="D10" s="75" t="s">
        <v>12</v>
      </c>
      <c r="E10" s="228">
        <v>1946300</v>
      </c>
      <c r="F10" s="228">
        <f>E10*C10</f>
        <v>1946300</v>
      </c>
      <c r="G10" s="229">
        <v>1946300</v>
      </c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>F10*10/10000000</f>
        <v>1.9462999999999999</v>
      </c>
    </row>
    <row r="11" spans="1:26">
      <c r="A11" s="35">
        <v>2</v>
      </c>
      <c r="B11" s="46"/>
      <c r="C11" s="35"/>
      <c r="D11" s="35"/>
      <c r="E11" s="37"/>
      <c r="F11" s="37"/>
      <c r="G11" s="4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/>
    </row>
    <row r="12" spans="1:26">
      <c r="A12" s="126">
        <v>3</v>
      </c>
      <c r="B12" s="224"/>
      <c r="C12" s="126"/>
      <c r="D12" s="126"/>
      <c r="E12" s="225"/>
      <c r="F12" s="225"/>
      <c r="G12" s="153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49"/>
      <c r="S12" s="349"/>
      <c r="T12" s="348"/>
      <c r="U12" s="34"/>
    </row>
    <row r="13" spans="1:26" s="77" customFormat="1">
      <c r="G13" s="257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68"/>
    </row>
    <row r="14" spans="1:26" s="378" customFormat="1" ht="20.100000000000001" customHeight="1">
      <c r="A14" s="410" t="s">
        <v>267</v>
      </c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377"/>
      <c r="W14" s="377"/>
    </row>
    <row r="15" spans="1:26" s="378" customFormat="1" ht="20.100000000000001" customHeight="1">
      <c r="A15" s="373" t="s">
        <v>262</v>
      </c>
      <c r="B15" s="431" t="s">
        <v>268</v>
      </c>
      <c r="C15" s="431"/>
      <c r="D15" s="431"/>
      <c r="E15" s="376"/>
      <c r="F15" s="376"/>
      <c r="G15" s="377"/>
      <c r="H15" s="376"/>
      <c r="I15" s="377"/>
      <c r="J15" s="376"/>
      <c r="K15" s="377"/>
      <c r="L15" s="377"/>
      <c r="M15" s="377"/>
      <c r="N15" s="376"/>
      <c r="O15" s="377"/>
      <c r="P15" s="376"/>
      <c r="Q15" s="377"/>
      <c r="R15" s="376"/>
      <c r="S15" s="377"/>
      <c r="T15" s="377"/>
      <c r="U15" s="377"/>
      <c r="V15" s="377"/>
      <c r="W15" s="377"/>
    </row>
    <row r="16" spans="1:26" s="379" customFormat="1" ht="21.75">
      <c r="B16" s="379" t="s">
        <v>269</v>
      </c>
      <c r="G16" s="380"/>
      <c r="H16" s="376"/>
      <c r="I16" s="374"/>
      <c r="J16" s="376"/>
      <c r="K16" s="374"/>
      <c r="L16" s="374"/>
      <c r="M16" s="374"/>
      <c r="N16" s="376"/>
      <c r="O16" s="374"/>
      <c r="P16" s="376"/>
      <c r="Q16" s="374"/>
      <c r="R16" s="376"/>
      <c r="S16" s="374"/>
      <c r="T16" s="374"/>
    </row>
    <row r="17" spans="8:20">
      <c r="H17" s="304"/>
      <c r="I17" s="305"/>
      <c r="J17" s="304"/>
      <c r="K17" s="305"/>
      <c r="L17" s="305"/>
      <c r="M17" s="305"/>
      <c r="N17" s="304"/>
      <c r="O17" s="305"/>
      <c r="P17" s="304"/>
      <c r="Q17" s="305"/>
      <c r="R17" s="304"/>
      <c r="S17" s="305"/>
      <c r="T17" s="402"/>
    </row>
    <row r="18" spans="8:20">
      <c r="H18" s="355"/>
      <c r="I18" s="356"/>
      <c r="J18" s="355"/>
      <c r="K18" s="356"/>
      <c r="L18" s="356"/>
      <c r="M18" s="356"/>
      <c r="N18" s="355"/>
      <c r="O18" s="356"/>
      <c r="P18" s="355"/>
      <c r="Q18" s="356"/>
      <c r="R18" s="355"/>
      <c r="S18" s="356"/>
      <c r="T18" s="368"/>
    </row>
    <row r="19" spans="8:20"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343"/>
    </row>
    <row r="20" spans="8:20">
      <c r="H20" s="344"/>
      <c r="I20" s="345"/>
      <c r="J20" s="344"/>
      <c r="K20" s="345"/>
      <c r="L20" s="345"/>
      <c r="M20" s="345"/>
      <c r="N20" s="344"/>
      <c r="O20" s="345"/>
      <c r="P20" s="344"/>
      <c r="Q20" s="345"/>
      <c r="R20" s="344"/>
      <c r="S20" s="345"/>
      <c r="T20" s="377"/>
    </row>
    <row r="21" spans="8:20">
      <c r="H21" s="304"/>
      <c r="I21" s="305"/>
      <c r="J21" s="304"/>
      <c r="K21" s="305"/>
      <c r="L21" s="305"/>
      <c r="M21" s="305"/>
      <c r="N21" s="304"/>
      <c r="O21" s="305"/>
      <c r="P21" s="304"/>
      <c r="Q21" s="305"/>
      <c r="R21" s="304"/>
      <c r="S21" s="305"/>
      <c r="T21" s="374"/>
    </row>
    <row r="22" spans="8:20">
      <c r="H22" s="344"/>
      <c r="I22" s="345"/>
      <c r="J22" s="344"/>
      <c r="K22" s="345"/>
      <c r="L22" s="345"/>
      <c r="M22" s="345"/>
      <c r="N22" s="344"/>
      <c r="O22" s="345"/>
      <c r="P22" s="344"/>
      <c r="Q22" s="345"/>
      <c r="R22" s="344"/>
      <c r="S22" s="345"/>
      <c r="T22" s="320"/>
    </row>
    <row r="23" spans="8:20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7"/>
    </row>
    <row r="24" spans="8:20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8"/>
    </row>
    <row r="25" spans="8:20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401"/>
    </row>
    <row r="26" spans="8:20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68"/>
    </row>
    <row r="27" spans="8:20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77"/>
    </row>
    <row r="28" spans="8:20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74"/>
    </row>
    <row r="29" spans="8:20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1"/>
    </row>
    <row r="30" spans="8:20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1"/>
    </row>
    <row r="31" spans="8:20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</row>
    <row r="32" spans="8:20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20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9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70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68"/>
    </row>
    <row r="36" spans="8:20">
      <c r="T36" s="377"/>
    </row>
    <row r="37" spans="8:20">
      <c r="T37" s="374"/>
    </row>
    <row r="38" spans="8:20">
      <c r="T38" s="42"/>
    </row>
    <row r="39" spans="8:20">
      <c r="T39" s="341"/>
    </row>
    <row r="40" spans="8:20">
      <c r="T40" s="341"/>
    </row>
    <row r="41" spans="8:20">
      <c r="T41" s="342"/>
    </row>
    <row r="42" spans="8:20">
      <c r="T42" s="342"/>
    </row>
    <row r="43" spans="8:20">
      <c r="T43" s="342"/>
    </row>
    <row r="44" spans="8:20">
      <c r="T44" s="342"/>
    </row>
    <row r="45" spans="8:20">
      <c r="T45" s="342"/>
    </row>
    <row r="46" spans="8:20">
      <c r="T46" s="342"/>
    </row>
    <row r="47" spans="8:20">
      <c r="T47" s="342"/>
    </row>
    <row r="48" spans="8:20">
      <c r="T48" s="398"/>
    </row>
    <row r="49" spans="20:20">
      <c r="T49" s="342"/>
    </row>
    <row r="50" spans="20:20">
      <c r="T50" s="339"/>
    </row>
    <row r="53" spans="20:20">
      <c r="T53" s="377"/>
    </row>
    <row r="54" spans="20:20">
      <c r="T54" s="374"/>
    </row>
    <row r="56" spans="20:20">
      <c r="T56" s="377"/>
    </row>
    <row r="57" spans="20:20">
      <c r="T57" s="374"/>
    </row>
  </sheetData>
  <mergeCells count="19">
    <mergeCell ref="D5:D6"/>
    <mergeCell ref="E5:E6"/>
    <mergeCell ref="F5:F6"/>
    <mergeCell ref="T4:T6"/>
    <mergeCell ref="A14:U14"/>
    <mergeCell ref="B15:D15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C4ED6-A1B9-4E34-8A7A-BEA819B4B5D8}">
  <sheetPr>
    <tabColor rgb="FFFFFF00"/>
  </sheetPr>
  <dimension ref="A1:Z45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61.125" style="2" customWidth="1"/>
    <col min="3" max="3" width="6.125" style="2" customWidth="1"/>
    <col min="4" max="4" width="7.875" style="2" customWidth="1"/>
    <col min="5" max="5" width="11.25" style="2" customWidth="1"/>
    <col min="6" max="6" width="13.25" style="2" customWidth="1"/>
    <col min="7" max="7" width="13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63306300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160" customFormat="1">
      <c r="A9" s="155" t="s">
        <v>131</v>
      </c>
      <c r="B9" s="156"/>
      <c r="C9" s="157"/>
      <c r="D9" s="157"/>
      <c r="E9" s="158"/>
      <c r="F9" s="158">
        <f>SUM(F10:F26)</f>
        <v>63306300</v>
      </c>
      <c r="G9" s="159">
        <f t="shared" ref="G9" si="1">SUM(G10:G26)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167" customFormat="1">
      <c r="A10" s="161">
        <v>1</v>
      </c>
      <c r="B10" s="162" t="s">
        <v>132</v>
      </c>
      <c r="C10" s="163">
        <v>4</v>
      </c>
      <c r="D10" s="161" t="s">
        <v>12</v>
      </c>
      <c r="E10" s="164">
        <v>4000000</v>
      </c>
      <c r="F10" s="165">
        <f>C10*E10</f>
        <v>16000000</v>
      </c>
      <c r="G10" s="166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 t="shared" ref="U10:U26" si="2">F10*10/10000000</f>
        <v>16</v>
      </c>
    </row>
    <row r="11" spans="1:26" s="167" customFormat="1">
      <c r="A11" s="168">
        <v>2</v>
      </c>
      <c r="B11" s="169" t="s">
        <v>133</v>
      </c>
      <c r="C11" s="170">
        <v>1</v>
      </c>
      <c r="D11" s="168" t="s">
        <v>12</v>
      </c>
      <c r="E11" s="171">
        <v>4980000</v>
      </c>
      <c r="F11" s="172">
        <f>C11*E11</f>
        <v>4980000</v>
      </c>
      <c r="G11" s="4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1"/>
      <c r="U11" s="34">
        <f t="shared" si="2"/>
        <v>4.9800000000000004</v>
      </c>
    </row>
    <row r="12" spans="1:26" s="167" customFormat="1">
      <c r="A12" s="168">
        <v>3</v>
      </c>
      <c r="B12" s="173" t="s">
        <v>134</v>
      </c>
      <c r="C12" s="174">
        <v>1</v>
      </c>
      <c r="D12" s="168" t="s">
        <v>12</v>
      </c>
      <c r="E12" s="175">
        <v>4500000</v>
      </c>
      <c r="F12" s="172">
        <f>C12*E12</f>
        <v>4500000</v>
      </c>
      <c r="G12" s="42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20"/>
      <c r="U12" s="34">
        <f t="shared" si="2"/>
        <v>4.5</v>
      </c>
    </row>
    <row r="13" spans="1:26" s="167" customFormat="1" ht="46.5">
      <c r="A13" s="168">
        <v>4</v>
      </c>
      <c r="B13" s="176" t="s">
        <v>135</v>
      </c>
      <c r="C13" s="170">
        <v>1</v>
      </c>
      <c r="D13" s="168" t="s">
        <v>12</v>
      </c>
      <c r="E13" s="171">
        <v>1489000</v>
      </c>
      <c r="F13" s="172">
        <f>C13*E13</f>
        <v>1489000</v>
      </c>
      <c r="G13" s="42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4">
        <f t="shared" si="2"/>
        <v>1.4890000000000001</v>
      </c>
    </row>
    <row r="14" spans="1:26" s="167" customFormat="1">
      <c r="A14" s="168">
        <v>5</v>
      </c>
      <c r="B14" s="177" t="s">
        <v>136</v>
      </c>
      <c r="C14" s="168">
        <v>1</v>
      </c>
      <c r="D14" s="168" t="s">
        <v>12</v>
      </c>
      <c r="E14" s="178">
        <v>1060000</v>
      </c>
      <c r="F14" s="172">
        <f t="shared" ref="F14:F26" si="3">C14*E14</f>
        <v>1060000</v>
      </c>
      <c r="G14" s="42"/>
      <c r="H14" s="340"/>
      <c r="I14" s="341"/>
      <c r="J14" s="340"/>
      <c r="K14" s="341"/>
      <c r="L14" s="341"/>
      <c r="M14" s="341"/>
      <c r="N14" s="340"/>
      <c r="O14" s="341"/>
      <c r="P14" s="340"/>
      <c r="Q14" s="341"/>
      <c r="R14" s="340"/>
      <c r="S14" s="341"/>
      <c r="T14" s="341"/>
      <c r="U14" s="34">
        <f t="shared" si="2"/>
        <v>1.06</v>
      </c>
    </row>
    <row r="15" spans="1:26" s="167" customFormat="1">
      <c r="A15" s="168">
        <v>6</v>
      </c>
      <c r="B15" s="173" t="s">
        <v>137</v>
      </c>
      <c r="C15" s="174">
        <v>1</v>
      </c>
      <c r="D15" s="168" t="s">
        <v>12</v>
      </c>
      <c r="E15" s="175">
        <v>3550000</v>
      </c>
      <c r="F15" s="172">
        <f t="shared" si="3"/>
        <v>3550000</v>
      </c>
      <c r="G15" s="42"/>
      <c r="H15" s="340"/>
      <c r="I15" s="341"/>
      <c r="J15" s="340"/>
      <c r="K15" s="341"/>
      <c r="L15" s="341"/>
      <c r="M15" s="341"/>
      <c r="N15" s="340"/>
      <c r="O15" s="341"/>
      <c r="P15" s="340"/>
      <c r="Q15" s="341"/>
      <c r="R15" s="340"/>
      <c r="S15" s="341"/>
      <c r="T15" s="342"/>
      <c r="U15" s="34">
        <f t="shared" si="2"/>
        <v>3.55</v>
      </c>
    </row>
    <row r="16" spans="1:26" s="167" customFormat="1">
      <c r="A16" s="168">
        <v>7</v>
      </c>
      <c r="B16" s="176" t="s">
        <v>138</v>
      </c>
      <c r="C16" s="170">
        <v>1</v>
      </c>
      <c r="D16" s="168" t="s">
        <v>12</v>
      </c>
      <c r="E16" s="171">
        <v>1800000</v>
      </c>
      <c r="F16" s="172">
        <f t="shared" si="3"/>
        <v>1800000</v>
      </c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342"/>
      <c r="U16" s="34">
        <f t="shared" si="2"/>
        <v>1.8</v>
      </c>
    </row>
    <row r="17" spans="1:23" s="167" customFormat="1">
      <c r="A17" s="168">
        <v>8</v>
      </c>
      <c r="B17" s="176" t="s">
        <v>139</v>
      </c>
      <c r="C17" s="174">
        <v>1</v>
      </c>
      <c r="D17" s="174" t="s">
        <v>57</v>
      </c>
      <c r="E17" s="175">
        <v>2800000</v>
      </c>
      <c r="F17" s="172">
        <f t="shared" si="3"/>
        <v>2800000</v>
      </c>
      <c r="G17" s="42"/>
      <c r="H17" s="340"/>
      <c r="I17" s="341"/>
      <c r="J17" s="340"/>
      <c r="K17" s="341"/>
      <c r="L17" s="341"/>
      <c r="M17" s="341"/>
      <c r="N17" s="340"/>
      <c r="O17" s="341"/>
      <c r="P17" s="340"/>
      <c r="Q17" s="341"/>
      <c r="R17" s="340"/>
      <c r="S17" s="341"/>
      <c r="T17" s="342"/>
      <c r="U17" s="34">
        <f t="shared" si="2"/>
        <v>2.8</v>
      </c>
    </row>
    <row r="18" spans="1:23" s="167" customFormat="1">
      <c r="A18" s="168">
        <v>9</v>
      </c>
      <c r="B18" s="176" t="s">
        <v>140</v>
      </c>
      <c r="C18" s="174">
        <v>1</v>
      </c>
      <c r="D18" s="174" t="s">
        <v>57</v>
      </c>
      <c r="E18" s="175">
        <v>3500000</v>
      </c>
      <c r="F18" s="172">
        <f t="shared" si="3"/>
        <v>3500000</v>
      </c>
      <c r="G18" s="42"/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42"/>
      <c r="U18" s="34">
        <f t="shared" si="2"/>
        <v>3.5</v>
      </c>
    </row>
    <row r="19" spans="1:23" s="167" customFormat="1">
      <c r="A19" s="168">
        <v>10</v>
      </c>
      <c r="B19" s="176" t="s">
        <v>141</v>
      </c>
      <c r="C19" s="174">
        <v>1</v>
      </c>
      <c r="D19" s="174" t="s">
        <v>57</v>
      </c>
      <c r="E19" s="175">
        <v>15000000</v>
      </c>
      <c r="F19" s="172">
        <f t="shared" si="3"/>
        <v>15000000</v>
      </c>
      <c r="G19" s="42"/>
      <c r="H19" s="340"/>
      <c r="I19" s="341"/>
      <c r="J19" s="340"/>
      <c r="K19" s="341"/>
      <c r="L19" s="341"/>
      <c r="M19" s="341"/>
      <c r="N19" s="340"/>
      <c r="O19" s="341"/>
      <c r="P19" s="340"/>
      <c r="Q19" s="341"/>
      <c r="R19" s="340"/>
      <c r="S19" s="341"/>
      <c r="T19" s="342"/>
      <c r="U19" s="34">
        <f t="shared" si="2"/>
        <v>15</v>
      </c>
    </row>
    <row r="20" spans="1:23" s="167" customFormat="1" ht="46.5">
      <c r="A20" s="168">
        <v>11</v>
      </c>
      <c r="B20" s="176" t="s">
        <v>142</v>
      </c>
      <c r="C20" s="174">
        <v>1</v>
      </c>
      <c r="D20" s="174" t="s">
        <v>57</v>
      </c>
      <c r="E20" s="171">
        <v>2458000</v>
      </c>
      <c r="F20" s="172">
        <f t="shared" si="3"/>
        <v>2458000</v>
      </c>
      <c r="G20" s="42"/>
      <c r="H20" s="340"/>
      <c r="I20" s="342"/>
      <c r="J20" s="340"/>
      <c r="K20" s="342"/>
      <c r="L20" s="342"/>
      <c r="M20" s="342"/>
      <c r="N20" s="340"/>
      <c r="O20" s="342"/>
      <c r="P20" s="340"/>
      <c r="Q20" s="342"/>
      <c r="R20" s="340"/>
      <c r="S20" s="342"/>
      <c r="T20" s="342"/>
      <c r="U20" s="34">
        <f t="shared" si="2"/>
        <v>2.4580000000000002</v>
      </c>
    </row>
    <row r="21" spans="1:23" s="167" customFormat="1">
      <c r="A21" s="168">
        <v>12</v>
      </c>
      <c r="B21" s="179" t="s">
        <v>143</v>
      </c>
      <c r="C21" s="168">
        <v>1</v>
      </c>
      <c r="D21" s="168" t="s">
        <v>57</v>
      </c>
      <c r="E21" s="178">
        <v>3550000</v>
      </c>
      <c r="F21" s="172">
        <f t="shared" si="3"/>
        <v>3550000</v>
      </c>
      <c r="G21" s="42"/>
      <c r="H21" s="340"/>
      <c r="I21" s="342"/>
      <c r="J21" s="340"/>
      <c r="K21" s="342"/>
      <c r="L21" s="342"/>
      <c r="M21" s="342"/>
      <c r="N21" s="340"/>
      <c r="O21" s="342"/>
      <c r="P21" s="340"/>
      <c r="Q21" s="342"/>
      <c r="R21" s="340"/>
      <c r="S21" s="342"/>
      <c r="T21" s="342"/>
      <c r="U21" s="34">
        <f t="shared" si="2"/>
        <v>3.55</v>
      </c>
    </row>
    <row r="22" spans="1:23" s="167" customFormat="1">
      <c r="A22" s="168">
        <v>13</v>
      </c>
      <c r="B22" s="180" t="s">
        <v>144</v>
      </c>
      <c r="C22" s="181">
        <v>1</v>
      </c>
      <c r="D22" s="182" t="s">
        <v>38</v>
      </c>
      <c r="E22" s="183">
        <v>25000</v>
      </c>
      <c r="F22" s="184">
        <f t="shared" si="3"/>
        <v>25000</v>
      </c>
      <c r="G22" s="33"/>
      <c r="H22" s="340"/>
      <c r="I22" s="342"/>
      <c r="J22" s="340"/>
      <c r="K22" s="342"/>
      <c r="L22" s="342"/>
      <c r="M22" s="342"/>
      <c r="N22" s="340"/>
      <c r="O22" s="342"/>
      <c r="P22" s="340"/>
      <c r="Q22" s="342"/>
      <c r="R22" s="340"/>
      <c r="S22" s="342"/>
      <c r="T22" s="398"/>
      <c r="U22" s="34">
        <f t="shared" si="2"/>
        <v>2.5000000000000001E-2</v>
      </c>
    </row>
    <row r="23" spans="1:23" s="167" customFormat="1">
      <c r="A23" s="168">
        <v>14</v>
      </c>
      <c r="B23" s="176" t="s">
        <v>145</v>
      </c>
      <c r="C23" s="170">
        <v>20</v>
      </c>
      <c r="D23" s="168" t="s">
        <v>12</v>
      </c>
      <c r="E23" s="171">
        <v>15800</v>
      </c>
      <c r="F23" s="172">
        <f t="shared" si="3"/>
        <v>316000</v>
      </c>
      <c r="G23" s="42"/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95"/>
      <c r="U23" s="34">
        <f t="shared" si="2"/>
        <v>0.316</v>
      </c>
    </row>
    <row r="24" spans="1:23" s="167" customFormat="1">
      <c r="A24" s="168">
        <v>15</v>
      </c>
      <c r="B24" s="179" t="s">
        <v>146</v>
      </c>
      <c r="C24" s="168">
        <v>1</v>
      </c>
      <c r="D24" s="168" t="s">
        <v>57</v>
      </c>
      <c r="E24" s="178">
        <v>486300</v>
      </c>
      <c r="F24" s="184">
        <f t="shared" si="3"/>
        <v>486300</v>
      </c>
      <c r="G24" s="33"/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2"/>
      <c r="U24" s="34">
        <f t="shared" si="2"/>
        <v>0.48630000000000001</v>
      </c>
    </row>
    <row r="25" spans="1:23" s="167" customFormat="1">
      <c r="A25" s="168">
        <v>16</v>
      </c>
      <c r="B25" s="185" t="s">
        <v>147</v>
      </c>
      <c r="C25" s="168">
        <v>1</v>
      </c>
      <c r="D25" s="168" t="s">
        <v>57</v>
      </c>
      <c r="E25" s="178">
        <v>963000</v>
      </c>
      <c r="F25" s="184">
        <f t="shared" si="3"/>
        <v>963000</v>
      </c>
      <c r="G25" s="33"/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42"/>
      <c r="U25" s="34">
        <f t="shared" si="2"/>
        <v>0.96299999999999997</v>
      </c>
    </row>
    <row r="26" spans="1:23" s="167" customFormat="1">
      <c r="A26" s="161">
        <v>17</v>
      </c>
      <c r="B26" s="277" t="s">
        <v>148</v>
      </c>
      <c r="C26" s="161">
        <v>1</v>
      </c>
      <c r="D26" s="161" t="s">
        <v>57</v>
      </c>
      <c r="E26" s="278">
        <v>829000</v>
      </c>
      <c r="F26" s="165">
        <f t="shared" si="3"/>
        <v>829000</v>
      </c>
      <c r="G26" s="166"/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64"/>
      <c r="U26" s="34">
        <f t="shared" si="2"/>
        <v>0.82899999999999996</v>
      </c>
    </row>
    <row r="27" spans="1:23" s="279" customFormat="1">
      <c r="A27" s="168">
        <v>18</v>
      </c>
      <c r="B27" s="179"/>
      <c r="C27" s="168"/>
      <c r="D27" s="168"/>
      <c r="E27" s="178"/>
      <c r="F27" s="172"/>
      <c r="G27" s="42"/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20"/>
      <c r="U27" s="273"/>
    </row>
    <row r="28" spans="1:23" s="167" customFormat="1">
      <c r="A28" s="187">
        <v>19</v>
      </c>
      <c r="B28" s="186"/>
      <c r="C28" s="187"/>
      <c r="D28" s="187"/>
      <c r="E28" s="188"/>
      <c r="F28" s="189"/>
      <c r="G28" s="153"/>
      <c r="H28" s="304"/>
      <c r="I28" s="348"/>
      <c r="J28" s="304"/>
      <c r="K28" s="348"/>
      <c r="L28" s="348"/>
      <c r="M28" s="348"/>
      <c r="N28" s="304"/>
      <c r="O28" s="348"/>
      <c r="P28" s="304"/>
      <c r="Q28" s="348"/>
      <c r="R28" s="304"/>
      <c r="S28" s="348"/>
      <c r="T28" s="305"/>
      <c r="U28" s="34"/>
    </row>
    <row r="29" spans="1:23">
      <c r="H29" s="367"/>
      <c r="I29" s="368"/>
      <c r="J29" s="367"/>
      <c r="K29" s="368"/>
      <c r="L29" s="368"/>
      <c r="M29" s="368"/>
      <c r="N29" s="367"/>
      <c r="O29" s="368"/>
      <c r="P29" s="367"/>
      <c r="Q29" s="368"/>
      <c r="R29" s="367"/>
      <c r="S29" s="368"/>
      <c r="T29" s="343"/>
    </row>
    <row r="30" spans="1:23" s="378" customFormat="1" ht="20.100000000000001" customHeight="1">
      <c r="A30" s="410" t="s">
        <v>267</v>
      </c>
      <c r="B30" s="410"/>
      <c r="C30" s="410"/>
      <c r="D30" s="410"/>
      <c r="E30" s="410"/>
      <c r="F30" s="410"/>
      <c r="G30" s="41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  <c r="T30" s="410"/>
      <c r="U30" s="410"/>
      <c r="V30" s="377"/>
      <c r="W30" s="377"/>
    </row>
    <row r="31" spans="1:23" s="378" customFormat="1" ht="20.100000000000001" customHeight="1">
      <c r="A31" s="373" t="s">
        <v>262</v>
      </c>
      <c r="B31" s="431" t="s">
        <v>268</v>
      </c>
      <c r="C31" s="431"/>
      <c r="D31" s="431"/>
      <c r="E31" s="376"/>
      <c r="F31" s="376"/>
      <c r="G31" s="377"/>
      <c r="H31" s="376"/>
      <c r="I31" s="377"/>
      <c r="J31" s="376"/>
      <c r="K31" s="377"/>
      <c r="L31" s="377"/>
      <c r="M31" s="377"/>
      <c r="N31" s="376"/>
      <c r="O31" s="377"/>
      <c r="P31" s="376"/>
      <c r="Q31" s="377"/>
      <c r="R31" s="376"/>
      <c r="S31" s="377"/>
      <c r="T31" s="377"/>
      <c r="U31" s="377"/>
      <c r="V31" s="377"/>
      <c r="W31" s="377"/>
    </row>
    <row r="32" spans="1:23" s="379" customFormat="1" ht="21.75">
      <c r="B32" s="379" t="s">
        <v>269</v>
      </c>
      <c r="G32" s="380"/>
      <c r="H32" s="376"/>
      <c r="I32" s="374"/>
      <c r="J32" s="376"/>
      <c r="K32" s="374"/>
      <c r="L32" s="374"/>
      <c r="M32" s="374"/>
      <c r="N32" s="376"/>
      <c r="O32" s="374"/>
      <c r="P32" s="376"/>
      <c r="Q32" s="374"/>
      <c r="R32" s="376"/>
      <c r="S32" s="374"/>
      <c r="T32" s="374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1"/>
    </row>
    <row r="34" spans="8:20">
      <c r="H34" s="350"/>
      <c r="I34" s="354"/>
      <c r="J34" s="350"/>
      <c r="K34" s="354"/>
      <c r="L34" s="354"/>
      <c r="M34" s="354"/>
      <c r="N34" s="350"/>
      <c r="O34" s="354"/>
      <c r="P34" s="350"/>
      <c r="Q34" s="354"/>
      <c r="R34" s="350"/>
      <c r="S34" s="354"/>
      <c r="T34" s="342"/>
    </row>
    <row r="35" spans="8:20">
      <c r="H35" s="340"/>
      <c r="I35" s="342"/>
      <c r="J35" s="340"/>
      <c r="K35" s="342"/>
      <c r="L35" s="342"/>
      <c r="M35" s="342"/>
      <c r="N35" s="340"/>
      <c r="O35" s="342"/>
      <c r="P35" s="340"/>
      <c r="Q35" s="342"/>
      <c r="R35" s="340"/>
      <c r="S35" s="342"/>
      <c r="T35" s="342"/>
    </row>
    <row r="36" spans="8:20">
      <c r="H36" s="340"/>
      <c r="I36" s="342"/>
      <c r="J36" s="340"/>
      <c r="K36" s="342"/>
      <c r="L36" s="342"/>
      <c r="M36" s="342"/>
      <c r="N36" s="340"/>
      <c r="O36" s="342"/>
      <c r="P36" s="340"/>
      <c r="Q36" s="342"/>
      <c r="R36" s="340"/>
      <c r="S36" s="342"/>
      <c r="T36" s="342"/>
    </row>
    <row r="37" spans="8:20">
      <c r="H37" s="340"/>
      <c r="I37" s="342"/>
      <c r="J37" s="340"/>
      <c r="K37" s="342"/>
      <c r="L37" s="342"/>
      <c r="M37" s="342"/>
      <c r="N37" s="340"/>
      <c r="O37" s="342"/>
      <c r="P37" s="340"/>
      <c r="Q37" s="342"/>
      <c r="R37" s="340"/>
      <c r="S37" s="342"/>
      <c r="T37" s="354"/>
    </row>
    <row r="38" spans="8:20">
      <c r="H38" s="340"/>
      <c r="I38" s="342"/>
      <c r="J38" s="340"/>
      <c r="K38" s="342"/>
      <c r="L38" s="342"/>
      <c r="M38" s="342"/>
      <c r="N38" s="340"/>
      <c r="O38" s="342"/>
      <c r="P38" s="340"/>
      <c r="Q38" s="342"/>
      <c r="R38" s="340"/>
      <c r="S38" s="342"/>
      <c r="T38" s="342"/>
    </row>
    <row r="39" spans="8:20">
      <c r="H39" s="340"/>
      <c r="I39" s="342"/>
      <c r="J39" s="340"/>
      <c r="K39" s="342"/>
      <c r="L39" s="342"/>
      <c r="M39" s="342"/>
      <c r="N39" s="340"/>
      <c r="O39" s="342"/>
      <c r="P39" s="340"/>
      <c r="Q39" s="342"/>
      <c r="R39" s="340"/>
      <c r="S39" s="342"/>
      <c r="T39" s="342"/>
    </row>
    <row r="40" spans="8:20">
      <c r="H40" s="340"/>
      <c r="I40" s="342"/>
      <c r="J40" s="340"/>
      <c r="K40" s="342"/>
      <c r="L40" s="342"/>
      <c r="M40" s="342"/>
      <c r="N40" s="340"/>
      <c r="O40" s="342"/>
      <c r="P40" s="340"/>
      <c r="Q40" s="342"/>
      <c r="R40" s="340"/>
      <c r="S40" s="342"/>
      <c r="T40" s="342"/>
    </row>
    <row r="41" spans="8:20">
      <c r="H41" s="338"/>
      <c r="I41" s="339"/>
      <c r="J41" s="338"/>
      <c r="K41" s="339"/>
      <c r="L41" s="339"/>
      <c r="M41" s="339"/>
      <c r="N41" s="338"/>
      <c r="O41" s="339"/>
      <c r="P41" s="338"/>
      <c r="Q41" s="339"/>
      <c r="R41" s="338"/>
      <c r="S41" s="339"/>
      <c r="T41" s="339"/>
    </row>
    <row r="44" spans="8:20">
      <c r="T44" s="377"/>
    </row>
    <row r="45" spans="8:20">
      <c r="T45" s="374"/>
    </row>
  </sheetData>
  <mergeCells count="19">
    <mergeCell ref="D5:D6"/>
    <mergeCell ref="E5:E6"/>
    <mergeCell ref="F5:F6"/>
    <mergeCell ref="T4:T6"/>
    <mergeCell ref="A30:U30"/>
    <mergeCell ref="B31:D31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1" orientation="landscape" r:id="rId1"/>
  <headerFooter alignWithMargins="0">
    <oddFooter>&amp;C&amp;P/&amp;N&amp;R&amp;A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1825B-B852-4CE2-ADA5-A5BAEC52D076}">
  <sheetPr>
    <tabColor rgb="FFFFFF00"/>
  </sheetPr>
  <dimension ref="A1:Z48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7.5" style="2" customWidth="1"/>
    <col min="3" max="3" width="6.75" style="2" customWidth="1"/>
    <col min="4" max="4" width="7.875" style="2" customWidth="1"/>
    <col min="5" max="5" width="12.125" style="2" customWidth="1"/>
    <col min="6" max="6" width="14" style="2" customWidth="1"/>
    <col min="7" max="7" width="13.1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6787400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149</v>
      </c>
      <c r="B9" s="49"/>
      <c r="C9" s="50"/>
      <c r="D9" s="50"/>
      <c r="E9" s="51"/>
      <c r="F9" s="51">
        <f t="shared" ref="F9" si="1">SUM(F10:F16)</f>
        <v>6787400</v>
      </c>
      <c r="G9" s="52">
        <f t="shared" ref="G9" si="2">SUM(G10:G16)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190">
        <v>1</v>
      </c>
      <c r="B10" s="191" t="s">
        <v>150</v>
      </c>
      <c r="C10" s="54">
        <v>1</v>
      </c>
      <c r="D10" s="192" t="s">
        <v>12</v>
      </c>
      <c r="E10" s="193">
        <v>4500000</v>
      </c>
      <c r="F10" s="194">
        <f t="shared" ref="F10:F16" si="3">C10*E10</f>
        <v>4500000</v>
      </c>
      <c r="G10" s="195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 t="shared" ref="U10:U16" si="4">F10*10/10000000</f>
        <v>4.5</v>
      </c>
    </row>
    <row r="11" spans="1:26" s="77" customFormat="1">
      <c r="A11" s="81">
        <v>2</v>
      </c>
      <c r="B11" s="57" t="s">
        <v>151</v>
      </c>
      <c r="C11" s="196">
        <v>1</v>
      </c>
      <c r="D11" s="196" t="s">
        <v>152</v>
      </c>
      <c r="E11" s="197">
        <v>1769000</v>
      </c>
      <c r="F11" s="37">
        <f t="shared" si="3"/>
        <v>1769000</v>
      </c>
      <c r="G11" s="4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1"/>
      <c r="U11" s="34">
        <f t="shared" si="4"/>
        <v>1.7689999999999999</v>
      </c>
    </row>
    <row r="12" spans="1:26" s="77" customFormat="1">
      <c r="A12" s="35">
        <v>3</v>
      </c>
      <c r="B12" s="198" t="s">
        <v>153</v>
      </c>
      <c r="C12" s="79">
        <v>55</v>
      </c>
      <c r="D12" s="79" t="s">
        <v>154</v>
      </c>
      <c r="E12" s="199">
        <v>3300</v>
      </c>
      <c r="F12" s="199">
        <f t="shared" si="3"/>
        <v>181500</v>
      </c>
      <c r="G12" s="7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20"/>
      <c r="U12" s="34">
        <f t="shared" si="4"/>
        <v>0.18149999999999999</v>
      </c>
    </row>
    <row r="13" spans="1:26" s="77" customFormat="1">
      <c r="A13" s="35">
        <v>4</v>
      </c>
      <c r="B13" s="57" t="s">
        <v>155</v>
      </c>
      <c r="C13" s="35">
        <v>13</v>
      </c>
      <c r="D13" s="35" t="s">
        <v>154</v>
      </c>
      <c r="E13" s="37">
        <v>4800</v>
      </c>
      <c r="F13" s="37">
        <f t="shared" si="3"/>
        <v>62400</v>
      </c>
      <c r="G13" s="42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4">
        <f t="shared" si="4"/>
        <v>6.2399999999999997E-2</v>
      </c>
    </row>
    <row r="14" spans="1:26" s="77" customFormat="1">
      <c r="A14" s="35">
        <v>5</v>
      </c>
      <c r="B14" s="57" t="s">
        <v>156</v>
      </c>
      <c r="C14" s="35">
        <v>12</v>
      </c>
      <c r="D14" s="35" t="s">
        <v>157</v>
      </c>
      <c r="E14" s="37">
        <v>4000</v>
      </c>
      <c r="F14" s="37">
        <f t="shared" si="3"/>
        <v>48000</v>
      </c>
      <c r="G14" s="42"/>
      <c r="H14" s="340"/>
      <c r="I14" s="341"/>
      <c r="J14" s="340"/>
      <c r="K14" s="341"/>
      <c r="L14" s="341"/>
      <c r="M14" s="341"/>
      <c r="N14" s="340"/>
      <c r="O14" s="341"/>
      <c r="P14" s="340"/>
      <c r="Q14" s="341"/>
      <c r="R14" s="340"/>
      <c r="S14" s="341"/>
      <c r="T14" s="341"/>
      <c r="U14" s="34">
        <f t="shared" si="4"/>
        <v>4.8000000000000001E-2</v>
      </c>
    </row>
    <row r="15" spans="1:26">
      <c r="A15" s="35">
        <v>6</v>
      </c>
      <c r="B15" s="57" t="s">
        <v>158</v>
      </c>
      <c r="C15" s="35">
        <v>5</v>
      </c>
      <c r="D15" s="35" t="s">
        <v>157</v>
      </c>
      <c r="E15" s="119">
        <v>5300</v>
      </c>
      <c r="F15" s="37">
        <f t="shared" si="3"/>
        <v>26500</v>
      </c>
      <c r="G15" s="42"/>
      <c r="H15" s="355"/>
      <c r="I15" s="356"/>
      <c r="J15" s="355"/>
      <c r="K15" s="356"/>
      <c r="L15" s="356"/>
      <c r="M15" s="356"/>
      <c r="N15" s="355"/>
      <c r="O15" s="356"/>
      <c r="P15" s="355"/>
      <c r="Q15" s="356"/>
      <c r="R15" s="355"/>
      <c r="S15" s="356"/>
      <c r="T15" s="342"/>
      <c r="U15" s="34">
        <f t="shared" si="4"/>
        <v>2.6499999999999999E-2</v>
      </c>
    </row>
    <row r="16" spans="1:26">
      <c r="A16" s="301">
        <v>7</v>
      </c>
      <c r="B16" s="222" t="s">
        <v>159</v>
      </c>
      <c r="C16" s="79">
        <v>1</v>
      </c>
      <c r="D16" s="79" t="s">
        <v>38</v>
      </c>
      <c r="E16" s="199">
        <v>200000</v>
      </c>
      <c r="F16" s="199">
        <f t="shared" si="3"/>
        <v>200000</v>
      </c>
      <c r="G16" s="7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342"/>
      <c r="U16" s="34">
        <f t="shared" si="4"/>
        <v>0.2</v>
      </c>
    </row>
    <row r="17" spans="1:23" s="290" customFormat="1">
      <c r="A17" s="35">
        <v>8</v>
      </c>
      <c r="B17" s="57"/>
      <c r="C17" s="35"/>
      <c r="D17" s="35"/>
      <c r="E17" s="119"/>
      <c r="F17" s="37"/>
      <c r="G17" s="42"/>
      <c r="H17" s="344"/>
      <c r="I17" s="345"/>
      <c r="J17" s="344"/>
      <c r="K17" s="345"/>
      <c r="L17" s="345"/>
      <c r="M17" s="345"/>
      <c r="N17" s="344"/>
      <c r="O17" s="345"/>
      <c r="P17" s="344"/>
      <c r="Q17" s="345"/>
      <c r="R17" s="344"/>
      <c r="S17" s="345"/>
      <c r="T17" s="342"/>
      <c r="U17" s="285"/>
    </row>
    <row r="18" spans="1:23" s="293" customFormat="1">
      <c r="A18" s="302">
        <v>9</v>
      </c>
      <c r="B18" s="224"/>
      <c r="C18" s="126"/>
      <c r="D18" s="126"/>
      <c r="E18" s="225"/>
      <c r="F18" s="225"/>
      <c r="G18" s="153"/>
      <c r="H18" s="304"/>
      <c r="I18" s="305"/>
      <c r="J18" s="304"/>
      <c r="K18" s="305"/>
      <c r="L18" s="305"/>
      <c r="M18" s="305"/>
      <c r="N18" s="304"/>
      <c r="O18" s="305"/>
      <c r="P18" s="304"/>
      <c r="Q18" s="305"/>
      <c r="R18" s="304"/>
      <c r="S18" s="305"/>
      <c r="T18" s="348"/>
      <c r="U18" s="292"/>
    </row>
    <row r="19" spans="1:23">
      <c r="H19" s="367"/>
      <c r="I19" s="371"/>
      <c r="J19" s="367"/>
      <c r="K19" s="371"/>
      <c r="L19" s="371"/>
      <c r="M19" s="371"/>
      <c r="N19" s="367"/>
      <c r="O19" s="371"/>
      <c r="P19" s="367"/>
      <c r="Q19" s="371"/>
      <c r="R19" s="367"/>
      <c r="S19" s="371"/>
      <c r="T19" s="368"/>
    </row>
    <row r="20" spans="1:23" s="378" customFormat="1" ht="20.100000000000001" customHeight="1">
      <c r="A20" s="410" t="s">
        <v>267</v>
      </c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  <c r="T20" s="410"/>
      <c r="U20" s="410"/>
      <c r="V20" s="377"/>
      <c r="W20" s="377"/>
    </row>
    <row r="21" spans="1:23" s="378" customFormat="1" ht="20.100000000000001" customHeight="1">
      <c r="A21" s="373" t="s">
        <v>262</v>
      </c>
      <c r="B21" s="431" t="s">
        <v>268</v>
      </c>
      <c r="C21" s="431"/>
      <c r="D21" s="431"/>
      <c r="E21" s="376"/>
      <c r="F21" s="376"/>
      <c r="G21" s="377"/>
      <c r="H21" s="376"/>
      <c r="I21" s="377"/>
      <c r="J21" s="376"/>
      <c r="K21" s="377"/>
      <c r="L21" s="377"/>
      <c r="M21" s="377"/>
      <c r="N21" s="376"/>
      <c r="O21" s="377"/>
      <c r="P21" s="376"/>
      <c r="Q21" s="377"/>
      <c r="R21" s="376"/>
      <c r="S21" s="377"/>
      <c r="T21" s="377"/>
      <c r="U21" s="377"/>
      <c r="V21" s="377"/>
      <c r="W21" s="377"/>
    </row>
    <row r="22" spans="1:23" s="379" customFormat="1" ht="21.75">
      <c r="B22" s="379" t="s">
        <v>269</v>
      </c>
      <c r="G22" s="380"/>
      <c r="H22" s="376"/>
      <c r="I22" s="374"/>
      <c r="J22" s="376"/>
      <c r="K22" s="374"/>
      <c r="L22" s="374"/>
      <c r="M22" s="374"/>
      <c r="N22" s="376"/>
      <c r="O22" s="374"/>
      <c r="P22" s="376"/>
      <c r="Q22" s="374"/>
      <c r="R22" s="376"/>
      <c r="S22" s="374"/>
      <c r="T22" s="374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2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2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98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95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2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2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64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20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05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3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68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77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74"/>
    </row>
    <row r="36" spans="8:20">
      <c r="T36" s="341"/>
    </row>
    <row r="37" spans="8:20">
      <c r="T37" s="342"/>
    </row>
    <row r="38" spans="8:20">
      <c r="T38" s="342"/>
    </row>
    <row r="39" spans="8:20">
      <c r="T39" s="342"/>
    </row>
    <row r="40" spans="8:20">
      <c r="T40" s="354"/>
    </row>
    <row r="41" spans="8:20">
      <c r="T41" s="342"/>
    </row>
    <row r="42" spans="8:20">
      <c r="T42" s="342"/>
    </row>
    <row r="43" spans="8:20">
      <c r="T43" s="342"/>
    </row>
    <row r="44" spans="8:20">
      <c r="T44" s="339"/>
    </row>
    <row r="47" spans="8:20">
      <c r="T47" s="377"/>
    </row>
    <row r="48" spans="8:20">
      <c r="T48" s="374"/>
    </row>
  </sheetData>
  <mergeCells count="19">
    <mergeCell ref="D5:D6"/>
    <mergeCell ref="E5:E6"/>
    <mergeCell ref="F5:F6"/>
    <mergeCell ref="T4:T6"/>
    <mergeCell ref="A20:U20"/>
    <mergeCell ref="B21:D21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D1528-CB87-4054-B4D6-52025A055E7F}">
  <sheetPr>
    <tabColor rgb="FFFFFF00"/>
  </sheetPr>
  <dimension ref="A1:Z51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1.125" style="2" customWidth="1"/>
    <col min="3" max="4" width="7.875" style="2" customWidth="1"/>
    <col min="5" max="5" width="14.1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191000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160</v>
      </c>
      <c r="B9" s="49"/>
      <c r="C9" s="50"/>
      <c r="D9" s="50"/>
      <c r="E9" s="67"/>
      <c r="F9" s="51">
        <f>SUM(F10:F12)</f>
        <v>191000</v>
      </c>
      <c r="G9" s="52">
        <f t="shared" ref="G9" si="1">SUM(G10:G12)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54">
        <v>1</v>
      </c>
      <c r="B10" s="203" t="s">
        <v>161</v>
      </c>
      <c r="C10" s="204">
        <v>1</v>
      </c>
      <c r="D10" s="204" t="s">
        <v>38</v>
      </c>
      <c r="E10" s="205">
        <v>29000</v>
      </c>
      <c r="F10" s="206">
        <f>E10*C10</f>
        <v>29000</v>
      </c>
      <c r="G10" s="207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>F10*10/10000000</f>
        <v>2.9000000000000001E-2</v>
      </c>
    </row>
    <row r="11" spans="1:26">
      <c r="A11" s="35">
        <v>2</v>
      </c>
      <c r="B11" s="208" t="s">
        <v>162</v>
      </c>
      <c r="C11" s="209">
        <v>5</v>
      </c>
      <c r="D11" s="209" t="s">
        <v>38</v>
      </c>
      <c r="E11" s="210">
        <v>30000</v>
      </c>
      <c r="F11" s="211">
        <f t="shared" ref="F11:F12" si="2">E11*C11</f>
        <v>150000</v>
      </c>
      <c r="G11" s="21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1"/>
      <c r="U11" s="34">
        <f>F11*10/10000000</f>
        <v>0.15</v>
      </c>
    </row>
    <row r="12" spans="1:26">
      <c r="A12" s="35">
        <v>3</v>
      </c>
      <c r="B12" s="57" t="s">
        <v>163</v>
      </c>
      <c r="C12" s="209">
        <v>1</v>
      </c>
      <c r="D12" s="209" t="s">
        <v>164</v>
      </c>
      <c r="E12" s="210">
        <v>12000</v>
      </c>
      <c r="F12" s="211">
        <f t="shared" si="2"/>
        <v>12000</v>
      </c>
      <c r="G12" s="21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20"/>
      <c r="U12" s="34">
        <f>F12*10/10000000</f>
        <v>1.2E-2</v>
      </c>
    </row>
    <row r="13" spans="1:26">
      <c r="A13" s="30">
        <v>4</v>
      </c>
      <c r="B13" s="280"/>
      <c r="C13" s="281"/>
      <c r="D13" s="281"/>
      <c r="E13" s="282"/>
      <c r="F13" s="283"/>
      <c r="G13" s="284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4"/>
    </row>
    <row r="14" spans="1:26">
      <c r="A14" s="126">
        <v>5</v>
      </c>
      <c r="B14" s="213"/>
      <c r="C14" s="214"/>
      <c r="D14" s="214"/>
      <c r="E14" s="215"/>
      <c r="F14" s="216"/>
      <c r="G14" s="217"/>
      <c r="H14" s="350"/>
      <c r="I14" s="351"/>
      <c r="J14" s="350"/>
      <c r="K14" s="351"/>
      <c r="L14" s="351"/>
      <c r="M14" s="351"/>
      <c r="N14" s="350"/>
      <c r="O14" s="351"/>
      <c r="P14" s="350"/>
      <c r="Q14" s="351"/>
      <c r="R14" s="350"/>
      <c r="S14" s="351"/>
      <c r="T14" s="351"/>
      <c r="U14" s="34"/>
    </row>
    <row r="15" spans="1:26" s="77" customFormat="1">
      <c r="G15" s="257"/>
      <c r="H15" s="385"/>
      <c r="I15" s="386"/>
      <c r="J15" s="385"/>
      <c r="K15" s="386"/>
      <c r="L15" s="386"/>
      <c r="M15" s="386"/>
      <c r="N15" s="385"/>
      <c r="O15" s="386"/>
      <c r="P15" s="385"/>
      <c r="Q15" s="386"/>
      <c r="R15" s="385"/>
      <c r="S15" s="386"/>
      <c r="T15" s="387"/>
    </row>
    <row r="16" spans="1:26" s="378" customFormat="1" ht="20.100000000000001" customHeight="1">
      <c r="A16" s="410" t="s">
        <v>267</v>
      </c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410"/>
      <c r="U16" s="410"/>
      <c r="V16" s="377"/>
      <c r="W16" s="377"/>
    </row>
    <row r="17" spans="1:23" s="378" customFormat="1" ht="20.100000000000001" customHeight="1">
      <c r="A17" s="373" t="s">
        <v>262</v>
      </c>
      <c r="B17" s="431" t="s">
        <v>268</v>
      </c>
      <c r="C17" s="431"/>
      <c r="D17" s="431"/>
      <c r="E17" s="376"/>
      <c r="F17" s="376"/>
      <c r="G17" s="377"/>
      <c r="H17" s="376"/>
      <c r="I17" s="377"/>
      <c r="J17" s="376"/>
      <c r="K17" s="377"/>
      <c r="L17" s="377"/>
      <c r="M17" s="377"/>
      <c r="N17" s="376"/>
      <c r="O17" s="377"/>
      <c r="P17" s="376"/>
      <c r="Q17" s="377"/>
      <c r="R17" s="376"/>
      <c r="S17" s="377"/>
      <c r="T17" s="377"/>
      <c r="U17" s="377"/>
      <c r="V17" s="377"/>
      <c r="W17" s="377"/>
    </row>
    <row r="18" spans="1:23" s="379" customFormat="1" ht="21.75">
      <c r="B18" s="379" t="s">
        <v>269</v>
      </c>
      <c r="G18" s="380"/>
      <c r="H18" s="376"/>
      <c r="I18" s="374"/>
      <c r="J18" s="376"/>
      <c r="K18" s="374"/>
      <c r="L18" s="374"/>
      <c r="M18" s="374"/>
      <c r="N18" s="376"/>
      <c r="O18" s="374"/>
      <c r="P18" s="376"/>
      <c r="Q18" s="374"/>
      <c r="R18" s="376"/>
      <c r="S18" s="374"/>
      <c r="T18" s="374"/>
    </row>
    <row r="19" spans="1:23"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342"/>
    </row>
    <row r="20" spans="1:23">
      <c r="H20" s="344"/>
      <c r="I20" s="345"/>
      <c r="J20" s="344"/>
      <c r="K20" s="345"/>
      <c r="L20" s="345"/>
      <c r="M20" s="345"/>
      <c r="N20" s="344"/>
      <c r="O20" s="345"/>
      <c r="P20" s="344"/>
      <c r="Q20" s="345"/>
      <c r="R20" s="344"/>
      <c r="S20" s="345"/>
      <c r="T20" s="342"/>
    </row>
    <row r="21" spans="1:23">
      <c r="H21" s="304"/>
      <c r="I21" s="305"/>
      <c r="J21" s="304"/>
      <c r="K21" s="305"/>
      <c r="L21" s="305"/>
      <c r="M21" s="305"/>
      <c r="N21" s="304"/>
      <c r="O21" s="305"/>
      <c r="P21" s="304"/>
      <c r="Q21" s="305"/>
      <c r="R21" s="304"/>
      <c r="S21" s="305"/>
      <c r="T21" s="348"/>
    </row>
    <row r="22" spans="1:23">
      <c r="H22" s="344"/>
      <c r="I22" s="345"/>
      <c r="J22" s="344"/>
      <c r="K22" s="345"/>
      <c r="L22" s="345"/>
      <c r="M22" s="345"/>
      <c r="N22" s="344"/>
      <c r="O22" s="345"/>
      <c r="P22" s="344"/>
      <c r="Q22" s="345"/>
      <c r="R22" s="344"/>
      <c r="S22" s="345"/>
      <c r="T22" s="368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68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77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74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2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2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98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95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64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20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05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3"/>
    </row>
    <row r="36" spans="8:20">
      <c r="T36" s="368"/>
    </row>
    <row r="37" spans="8:20">
      <c r="T37" s="377"/>
    </row>
    <row r="38" spans="8:20">
      <c r="T38" s="374"/>
    </row>
    <row r="39" spans="8:20">
      <c r="T39" s="341"/>
    </row>
    <row r="40" spans="8:20">
      <c r="T40" s="342"/>
    </row>
    <row r="41" spans="8:20">
      <c r="T41" s="342"/>
    </row>
    <row r="42" spans="8:20">
      <c r="T42" s="342"/>
    </row>
    <row r="43" spans="8:20">
      <c r="T43" s="354"/>
    </row>
    <row r="44" spans="8:20">
      <c r="T44" s="342"/>
    </row>
    <row r="45" spans="8:20">
      <c r="T45" s="342"/>
    </row>
    <row r="46" spans="8:20">
      <c r="T46" s="342"/>
    </row>
    <row r="47" spans="8:20">
      <c r="T47" s="339"/>
    </row>
    <row r="50" spans="20:20">
      <c r="T50" s="377"/>
    </row>
    <row r="51" spans="20:20">
      <c r="T51" s="374"/>
    </row>
  </sheetData>
  <mergeCells count="19">
    <mergeCell ref="D5:D6"/>
    <mergeCell ref="E5:E6"/>
    <mergeCell ref="F5:F6"/>
    <mergeCell ref="T4:T6"/>
    <mergeCell ref="A16:U16"/>
    <mergeCell ref="B17:D17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E9740-B634-472A-8FC2-F732F090C94A}">
  <sheetPr>
    <tabColor rgb="FFFFFF00"/>
  </sheetPr>
  <dimension ref="A1:Z48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3.375" style="2" customWidth="1"/>
    <col min="3" max="3" width="7" style="2" customWidth="1"/>
    <col min="4" max="4" width="7.875" style="2" customWidth="1"/>
    <col min="5" max="5" width="12.75" style="2" customWidth="1"/>
    <col min="6" max="6" width="14.7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F9+F31</f>
        <v>29040000</v>
      </c>
      <c r="G7" s="12">
        <f>G9+G31</f>
        <v>2102000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165</v>
      </c>
      <c r="B9" s="49"/>
      <c r="C9" s="50"/>
      <c r="D9" s="50"/>
      <c r="E9" s="51"/>
      <c r="F9" s="51">
        <f>SUM(F10:F28)</f>
        <v>8486800</v>
      </c>
      <c r="G9" s="52">
        <f>SUM(G10:G28)</f>
        <v>2102000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79">
        <v>1</v>
      </c>
      <c r="B10" s="218" t="s">
        <v>167</v>
      </c>
      <c r="C10" s="219">
        <v>1</v>
      </c>
      <c r="D10" s="220" t="s">
        <v>38</v>
      </c>
      <c r="E10" s="199">
        <v>1700000</v>
      </c>
      <c r="F10" s="199">
        <f>SUM(C10*E10)</f>
        <v>1700000</v>
      </c>
      <c r="G10" s="72">
        <v>1700000</v>
      </c>
      <c r="H10" s="388"/>
      <c r="I10" s="389"/>
      <c r="J10" s="388"/>
      <c r="K10" s="390"/>
      <c r="L10" s="390"/>
      <c r="M10" s="390"/>
      <c r="N10" s="388"/>
      <c r="O10" s="390"/>
      <c r="P10" s="388"/>
      <c r="Q10" s="390"/>
      <c r="R10" s="360"/>
      <c r="S10" s="360"/>
      <c r="T10" s="354"/>
      <c r="U10" s="34">
        <f>F10*10/10000000</f>
        <v>1.7</v>
      </c>
    </row>
    <row r="11" spans="1:26" s="221" customFormat="1">
      <c r="A11" s="35">
        <v>2</v>
      </c>
      <c r="B11" s="46" t="s">
        <v>171</v>
      </c>
      <c r="C11" s="35">
        <v>1</v>
      </c>
      <c r="D11" s="35" t="s">
        <v>12</v>
      </c>
      <c r="E11" s="37">
        <v>131300</v>
      </c>
      <c r="F11" s="37">
        <f>E11*C11</f>
        <v>131300</v>
      </c>
      <c r="G11" s="42">
        <v>102800</v>
      </c>
      <c r="H11" s="340"/>
      <c r="I11" s="341"/>
      <c r="J11" s="340"/>
      <c r="K11" s="341"/>
      <c r="L11" s="341"/>
      <c r="M11" s="341"/>
      <c r="N11" s="340"/>
      <c r="O11" s="341"/>
      <c r="P11" s="340"/>
      <c r="Q11" s="341"/>
      <c r="R11" s="340"/>
      <c r="S11" s="341"/>
      <c r="T11" s="342"/>
      <c r="U11" s="34">
        <f>F11*10/10000000</f>
        <v>0.1313</v>
      </c>
    </row>
    <row r="12" spans="1:26" s="221" customFormat="1">
      <c r="A12" s="35">
        <v>3</v>
      </c>
      <c r="B12" s="46" t="s">
        <v>177</v>
      </c>
      <c r="C12" s="35">
        <v>1</v>
      </c>
      <c r="D12" s="35" t="s">
        <v>38</v>
      </c>
      <c r="E12" s="119">
        <v>299200</v>
      </c>
      <c r="F12" s="37">
        <f>SUM(C12*E12)</f>
        <v>299200</v>
      </c>
      <c r="G12" s="42">
        <v>299200</v>
      </c>
      <c r="H12" s="340"/>
      <c r="I12" s="342"/>
      <c r="J12" s="340"/>
      <c r="K12" s="342"/>
      <c r="L12" s="342"/>
      <c r="M12" s="342"/>
      <c r="N12" s="340"/>
      <c r="O12" s="342"/>
      <c r="P12" s="340"/>
      <c r="Q12" s="342"/>
      <c r="R12" s="340"/>
      <c r="S12" s="342"/>
      <c r="T12" s="342"/>
      <c r="U12" s="34">
        <f>F12*10/10000000</f>
        <v>0.29920000000000002</v>
      </c>
    </row>
    <row r="13" spans="1:26">
      <c r="A13" s="35">
        <v>4</v>
      </c>
      <c r="B13" s="46" t="s">
        <v>166</v>
      </c>
      <c r="C13" s="105">
        <v>1</v>
      </c>
      <c r="D13" s="105" t="s">
        <v>57</v>
      </c>
      <c r="E13" s="117">
        <v>3000000</v>
      </c>
      <c r="F13" s="117">
        <f>E13*C13</f>
        <v>3000000</v>
      </c>
      <c r="G13" s="123"/>
      <c r="H13" s="320"/>
      <c r="I13" s="321"/>
      <c r="J13" s="320"/>
      <c r="K13" s="321"/>
      <c r="L13" s="321"/>
      <c r="M13" s="321"/>
      <c r="N13" s="320"/>
      <c r="O13" s="321"/>
      <c r="P13" s="320"/>
      <c r="Q13" s="321"/>
      <c r="R13" s="320"/>
      <c r="S13" s="320"/>
      <c r="T13" s="341"/>
      <c r="U13" s="34">
        <f t="shared" ref="U13:U28" si="0">F13*10/10000000</f>
        <v>3</v>
      </c>
    </row>
    <row r="14" spans="1:26" s="221" customFormat="1">
      <c r="A14" s="35">
        <v>5</v>
      </c>
      <c r="B14" s="46" t="s">
        <v>168</v>
      </c>
      <c r="C14" s="35">
        <v>200</v>
      </c>
      <c r="D14" s="35" t="s">
        <v>154</v>
      </c>
      <c r="E14" s="37">
        <v>2300</v>
      </c>
      <c r="F14" s="37">
        <f>C14*E14</f>
        <v>460000</v>
      </c>
      <c r="G14" s="42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0"/>
      <c r="S14" s="320"/>
      <c r="T14" s="342"/>
      <c r="U14" s="34">
        <f t="shared" si="0"/>
        <v>0.46</v>
      </c>
    </row>
    <row r="15" spans="1:26" s="221" customFormat="1">
      <c r="A15" s="35">
        <v>6</v>
      </c>
      <c r="B15" s="46" t="s">
        <v>169</v>
      </c>
      <c r="C15" s="35">
        <v>1</v>
      </c>
      <c r="D15" s="35" t="s">
        <v>12</v>
      </c>
      <c r="E15" s="37">
        <v>884000</v>
      </c>
      <c r="F15" s="37">
        <f>E15*C15</f>
        <v>884000</v>
      </c>
      <c r="G15" s="42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42"/>
      <c r="U15" s="34">
        <f t="shared" si="0"/>
        <v>0.88400000000000001</v>
      </c>
    </row>
    <row r="16" spans="1:26" s="221" customFormat="1">
      <c r="A16" s="35">
        <v>7</v>
      </c>
      <c r="B16" s="46" t="s">
        <v>170</v>
      </c>
      <c r="C16" s="35">
        <v>5</v>
      </c>
      <c r="D16" s="35" t="s">
        <v>38</v>
      </c>
      <c r="E16" s="37">
        <v>17500</v>
      </c>
      <c r="F16" s="37">
        <f>C16*E16</f>
        <v>87500</v>
      </c>
      <c r="G16" s="42"/>
      <c r="H16" s="340"/>
      <c r="I16" s="341"/>
      <c r="J16" s="340"/>
      <c r="K16" s="341"/>
      <c r="L16" s="341"/>
      <c r="M16" s="341"/>
      <c r="N16" s="340"/>
      <c r="O16" s="341"/>
      <c r="P16" s="340"/>
      <c r="Q16" s="341"/>
      <c r="R16" s="340"/>
      <c r="S16" s="341"/>
      <c r="T16" s="342"/>
      <c r="U16" s="34">
        <f t="shared" si="0"/>
        <v>8.7499999999999994E-2</v>
      </c>
    </row>
    <row r="17" spans="1:21" s="221" customFormat="1">
      <c r="A17" s="35">
        <v>8</v>
      </c>
      <c r="B17" s="46" t="s">
        <v>172</v>
      </c>
      <c r="C17" s="35">
        <v>10</v>
      </c>
      <c r="D17" s="35" t="s">
        <v>12</v>
      </c>
      <c r="E17" s="37">
        <v>12000</v>
      </c>
      <c r="F17" s="37">
        <f t="shared" ref="F17:F22" si="1">SUM(C17*E17)</f>
        <v>120000</v>
      </c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342"/>
      <c r="U17" s="34">
        <f t="shared" si="0"/>
        <v>0.12</v>
      </c>
    </row>
    <row r="18" spans="1:21" s="221" customFormat="1">
      <c r="A18" s="35">
        <v>9</v>
      </c>
      <c r="B18" s="46" t="s">
        <v>173</v>
      </c>
      <c r="C18" s="35">
        <v>3</v>
      </c>
      <c r="D18" s="35" t="s">
        <v>12</v>
      </c>
      <c r="E18" s="119">
        <v>100000</v>
      </c>
      <c r="F18" s="37">
        <f t="shared" si="1"/>
        <v>300000</v>
      </c>
      <c r="G18" s="42"/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95"/>
      <c r="U18" s="34">
        <f t="shared" si="0"/>
        <v>0.3</v>
      </c>
    </row>
    <row r="19" spans="1:21" s="221" customFormat="1">
      <c r="A19" s="35">
        <v>10</v>
      </c>
      <c r="B19" s="57" t="s">
        <v>174</v>
      </c>
      <c r="C19" s="35">
        <v>1</v>
      </c>
      <c r="D19" s="35" t="s">
        <v>12</v>
      </c>
      <c r="E19" s="119">
        <v>66400</v>
      </c>
      <c r="F19" s="37">
        <f t="shared" si="1"/>
        <v>66400</v>
      </c>
      <c r="G19" s="42"/>
      <c r="H19" s="340"/>
      <c r="I19" s="341"/>
      <c r="J19" s="340"/>
      <c r="K19" s="341"/>
      <c r="L19" s="341"/>
      <c r="M19" s="341"/>
      <c r="N19" s="340"/>
      <c r="O19" s="341"/>
      <c r="P19" s="340"/>
      <c r="Q19" s="341"/>
      <c r="R19" s="340"/>
      <c r="S19" s="341"/>
      <c r="T19" s="341"/>
      <c r="U19" s="34">
        <f t="shared" si="0"/>
        <v>6.6400000000000001E-2</v>
      </c>
    </row>
    <row r="20" spans="1:21" s="221" customFormat="1">
      <c r="A20" s="35">
        <v>11</v>
      </c>
      <c r="B20" s="404" t="s">
        <v>175</v>
      </c>
      <c r="C20" s="35">
        <v>10</v>
      </c>
      <c r="D20" s="35" t="s">
        <v>38</v>
      </c>
      <c r="E20" s="119">
        <v>33000</v>
      </c>
      <c r="F20" s="37">
        <f t="shared" si="1"/>
        <v>330000</v>
      </c>
      <c r="G20" s="42"/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41"/>
      <c r="U20" s="34">
        <f t="shared" si="0"/>
        <v>0.33</v>
      </c>
    </row>
    <row r="21" spans="1:21" s="221" customFormat="1">
      <c r="A21" s="35">
        <v>12</v>
      </c>
      <c r="B21" s="46" t="s">
        <v>176</v>
      </c>
      <c r="C21" s="35">
        <v>1</v>
      </c>
      <c r="D21" s="35" t="s">
        <v>38</v>
      </c>
      <c r="E21" s="119">
        <v>39900</v>
      </c>
      <c r="F21" s="37">
        <f t="shared" si="1"/>
        <v>39900</v>
      </c>
      <c r="G21" s="42"/>
      <c r="H21" s="340"/>
      <c r="I21" s="342"/>
      <c r="J21" s="340"/>
      <c r="K21" s="342"/>
      <c r="L21" s="342"/>
      <c r="M21" s="342"/>
      <c r="N21" s="340"/>
      <c r="O21" s="342"/>
      <c r="P21" s="340"/>
      <c r="Q21" s="342"/>
      <c r="R21" s="340"/>
      <c r="S21" s="342"/>
      <c r="T21" s="342"/>
      <c r="U21" s="34">
        <f t="shared" si="0"/>
        <v>3.9899999999999998E-2</v>
      </c>
    </row>
    <row r="22" spans="1:21" s="221" customFormat="1">
      <c r="A22" s="35">
        <v>13</v>
      </c>
      <c r="B22" s="41" t="s">
        <v>178</v>
      </c>
      <c r="C22" s="35">
        <v>5</v>
      </c>
      <c r="D22" s="35" t="s">
        <v>38</v>
      </c>
      <c r="E22" s="37">
        <v>55000</v>
      </c>
      <c r="F22" s="37">
        <f t="shared" si="1"/>
        <v>275000</v>
      </c>
      <c r="G22" s="42"/>
      <c r="H22" s="340"/>
      <c r="I22" s="342"/>
      <c r="J22" s="340"/>
      <c r="K22" s="342"/>
      <c r="L22" s="342"/>
      <c r="M22" s="342"/>
      <c r="N22" s="340"/>
      <c r="O22" s="342"/>
      <c r="P22" s="340"/>
      <c r="Q22" s="342"/>
      <c r="R22" s="340"/>
      <c r="S22" s="342"/>
      <c r="T22" s="320"/>
      <c r="U22" s="34">
        <f t="shared" si="0"/>
        <v>0.27500000000000002</v>
      </c>
    </row>
    <row r="23" spans="1:21" s="221" customFormat="1">
      <c r="A23" s="35">
        <v>14</v>
      </c>
      <c r="B23" s="46" t="s">
        <v>179</v>
      </c>
      <c r="C23" s="35">
        <v>1</v>
      </c>
      <c r="D23" s="35" t="s">
        <v>38</v>
      </c>
      <c r="E23" s="37">
        <v>250000</v>
      </c>
      <c r="F23" s="37">
        <f>C23*E23</f>
        <v>250000</v>
      </c>
      <c r="G23" s="42"/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20"/>
      <c r="U23" s="34">
        <f t="shared" si="0"/>
        <v>0.25</v>
      </c>
    </row>
    <row r="24" spans="1:21" s="221" customFormat="1">
      <c r="A24" s="35">
        <v>15</v>
      </c>
      <c r="B24" s="46" t="s">
        <v>180</v>
      </c>
      <c r="C24" s="35">
        <v>1</v>
      </c>
      <c r="D24" s="35" t="s">
        <v>12</v>
      </c>
      <c r="E24" s="37">
        <v>23000</v>
      </c>
      <c r="F24" s="37">
        <f>C24*E24</f>
        <v>23000</v>
      </c>
      <c r="G24" s="42"/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20"/>
      <c r="U24" s="34">
        <f t="shared" si="0"/>
        <v>2.3E-2</v>
      </c>
    </row>
    <row r="25" spans="1:21" s="221" customFormat="1">
      <c r="A25" s="35">
        <v>16</v>
      </c>
      <c r="B25" s="46" t="s">
        <v>181</v>
      </c>
      <c r="C25" s="35">
        <v>1</v>
      </c>
      <c r="D25" s="35" t="s">
        <v>38</v>
      </c>
      <c r="E25" s="37">
        <v>10000</v>
      </c>
      <c r="F25" s="37">
        <f>SUM(C25*E25)</f>
        <v>10000</v>
      </c>
      <c r="G25" s="42"/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20"/>
      <c r="U25" s="34">
        <f t="shared" si="0"/>
        <v>0.01</v>
      </c>
    </row>
    <row r="26" spans="1:21" s="221" customFormat="1">
      <c r="A26" s="35">
        <v>17</v>
      </c>
      <c r="B26" s="46" t="s">
        <v>182</v>
      </c>
      <c r="C26" s="35">
        <v>5</v>
      </c>
      <c r="D26" s="35" t="s">
        <v>38</v>
      </c>
      <c r="E26" s="37">
        <v>9500</v>
      </c>
      <c r="F26" s="37">
        <f>SUM(C26*E26)</f>
        <v>47500</v>
      </c>
      <c r="G26" s="42"/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42"/>
      <c r="U26" s="34">
        <f t="shared" si="0"/>
        <v>4.7500000000000001E-2</v>
      </c>
    </row>
    <row r="27" spans="1:21" s="221" customFormat="1">
      <c r="A27" s="35">
        <v>18</v>
      </c>
      <c r="B27" s="46" t="s">
        <v>183</v>
      </c>
      <c r="C27" s="35">
        <v>1</v>
      </c>
      <c r="D27" s="35" t="s">
        <v>38</v>
      </c>
      <c r="E27" s="37">
        <v>13000</v>
      </c>
      <c r="F27" s="37">
        <f>SUM(C27*E27)</f>
        <v>13000</v>
      </c>
      <c r="G27" s="42"/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1"/>
      <c r="U27" s="34">
        <f t="shared" si="0"/>
        <v>1.2999999999999999E-2</v>
      </c>
    </row>
    <row r="28" spans="1:21" s="96" customFormat="1">
      <c r="A28" s="35">
        <v>19</v>
      </c>
      <c r="B28" s="46" t="s">
        <v>184</v>
      </c>
      <c r="C28" s="35">
        <v>1</v>
      </c>
      <c r="D28" s="35" t="s">
        <v>38</v>
      </c>
      <c r="E28" s="37">
        <v>450000</v>
      </c>
      <c r="F28" s="37">
        <f>SUM(C28*E28)</f>
        <v>450000</v>
      </c>
      <c r="G28" s="42"/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1"/>
      <c r="U28" s="285">
        <f t="shared" si="0"/>
        <v>0.45</v>
      </c>
    </row>
    <row r="29" spans="1:21" s="221" customFormat="1">
      <c r="A29" s="35">
        <v>20</v>
      </c>
      <c r="B29" s="46"/>
      <c r="C29" s="35"/>
      <c r="D29" s="35"/>
      <c r="E29" s="37"/>
      <c r="F29" s="37"/>
      <c r="G29" s="42"/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2"/>
      <c r="U29" s="34"/>
    </row>
    <row r="30" spans="1:21" s="221" customFormat="1">
      <c r="A30" s="126">
        <v>21</v>
      </c>
      <c r="B30" s="224"/>
      <c r="C30" s="126"/>
      <c r="D30" s="126"/>
      <c r="E30" s="225"/>
      <c r="F30" s="225"/>
      <c r="G30" s="153"/>
      <c r="H30" s="304"/>
      <c r="I30" s="348"/>
      <c r="J30" s="304"/>
      <c r="K30" s="348"/>
      <c r="L30" s="348"/>
      <c r="M30" s="348"/>
      <c r="N30" s="304"/>
      <c r="O30" s="348"/>
      <c r="P30" s="304"/>
      <c r="Q30" s="348"/>
      <c r="R30" s="304"/>
      <c r="S30" s="348"/>
      <c r="T30" s="348"/>
      <c r="U30" s="34"/>
    </row>
    <row r="31" spans="1:21" s="53" customFormat="1">
      <c r="A31" s="48" t="s">
        <v>235</v>
      </c>
      <c r="B31" s="49"/>
      <c r="C31" s="50"/>
      <c r="D31" s="50"/>
      <c r="E31" s="51"/>
      <c r="F31" s="51">
        <f>SUM(F32:F34)</f>
        <v>20553200</v>
      </c>
      <c r="G31" s="52">
        <f t="shared" ref="G31" si="2">SUM(G32:G34)</f>
        <v>0</v>
      </c>
      <c r="H31" s="361"/>
      <c r="I31" s="362"/>
      <c r="J31" s="361"/>
      <c r="K31" s="362"/>
      <c r="L31" s="362"/>
      <c r="M31" s="362"/>
      <c r="N31" s="361"/>
      <c r="O31" s="362"/>
      <c r="P31" s="361"/>
      <c r="Q31" s="362"/>
      <c r="R31" s="361"/>
      <c r="S31" s="362"/>
      <c r="T31" s="362"/>
      <c r="U31" s="34"/>
    </row>
    <row r="32" spans="1:21">
      <c r="A32" s="75">
        <v>1</v>
      </c>
      <c r="B32" s="245" t="s">
        <v>236</v>
      </c>
      <c r="C32" s="75">
        <v>1</v>
      </c>
      <c r="D32" s="75" t="s">
        <v>223</v>
      </c>
      <c r="E32" s="228">
        <v>1500000</v>
      </c>
      <c r="F32" s="228">
        <f>C32*E32</f>
        <v>1500000</v>
      </c>
      <c r="G32" s="229"/>
      <c r="H32" s="344"/>
      <c r="I32" s="347"/>
      <c r="J32" s="344"/>
      <c r="K32" s="347"/>
      <c r="L32" s="347"/>
      <c r="M32" s="347"/>
      <c r="N32" s="344"/>
      <c r="O32" s="347"/>
      <c r="P32" s="344"/>
      <c r="Q32" s="347"/>
      <c r="R32" s="344"/>
      <c r="S32" s="347"/>
      <c r="T32" s="347"/>
      <c r="U32" s="34">
        <f>F32*10/10000000</f>
        <v>1.5</v>
      </c>
    </row>
    <row r="33" spans="1:23" s="221" customFormat="1">
      <c r="A33" s="105">
        <v>2</v>
      </c>
      <c r="B33" s="57" t="s">
        <v>237</v>
      </c>
      <c r="C33" s="105">
        <v>1</v>
      </c>
      <c r="D33" s="105" t="s">
        <v>12</v>
      </c>
      <c r="E33" s="117">
        <v>9289200</v>
      </c>
      <c r="F33" s="37">
        <f>C33*E33</f>
        <v>9289200</v>
      </c>
      <c r="G33" s="42"/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  <c r="U33" s="34">
        <f>F33*10/10000000</f>
        <v>9.2891999999999992</v>
      </c>
    </row>
    <row r="34" spans="1:23" s="4" customFormat="1" ht="24" customHeight="1">
      <c r="A34" s="81">
        <v>3</v>
      </c>
      <c r="B34" s="286" t="s">
        <v>238</v>
      </c>
      <c r="C34" s="81">
        <v>20</v>
      </c>
      <c r="D34" s="81" t="s">
        <v>12</v>
      </c>
      <c r="E34" s="82">
        <v>488200</v>
      </c>
      <c r="F34" s="82">
        <f>C34*E34</f>
        <v>9764000</v>
      </c>
      <c r="G34" s="116"/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2"/>
      <c r="U34" s="34">
        <f>F34*10/10000000</f>
        <v>9.7639999999999993</v>
      </c>
    </row>
    <row r="35" spans="1:23" s="96" customFormat="1">
      <c r="A35" s="105">
        <v>4</v>
      </c>
      <c r="B35" s="57"/>
      <c r="C35" s="105"/>
      <c r="D35" s="105"/>
      <c r="E35" s="117"/>
      <c r="F35" s="37"/>
      <c r="G35" s="42"/>
      <c r="H35" s="340"/>
      <c r="I35" s="342"/>
      <c r="J35" s="340"/>
      <c r="K35" s="342"/>
      <c r="L35" s="342"/>
      <c r="M35" s="342"/>
      <c r="N35" s="340"/>
      <c r="O35" s="342"/>
      <c r="P35" s="340"/>
      <c r="Q35" s="342"/>
      <c r="R35" s="340"/>
      <c r="S35" s="342"/>
      <c r="T35" s="342"/>
      <c r="U35" s="285"/>
    </row>
    <row r="36" spans="1:23" s="287" customFormat="1" ht="24" customHeight="1">
      <c r="A36" s="126">
        <v>5</v>
      </c>
      <c r="B36" s="259"/>
      <c r="C36" s="126"/>
      <c r="D36" s="126"/>
      <c r="E36" s="261"/>
      <c r="F36" s="261"/>
      <c r="G36" s="288"/>
      <c r="H36" s="350"/>
      <c r="I36" s="354"/>
      <c r="J36" s="350"/>
      <c r="K36" s="354"/>
      <c r="L36" s="354"/>
      <c r="M36" s="354"/>
      <c r="N36" s="350"/>
      <c r="O36" s="354"/>
      <c r="P36" s="350"/>
      <c r="Q36" s="354"/>
      <c r="R36" s="350"/>
      <c r="S36" s="354"/>
      <c r="T36" s="403"/>
      <c r="U36" s="285"/>
    </row>
    <row r="37" spans="1:23" s="77" customFormat="1">
      <c r="G37" s="257"/>
      <c r="H37" s="385"/>
      <c r="I37" s="387"/>
      <c r="J37" s="385"/>
      <c r="K37" s="387"/>
      <c r="L37" s="387"/>
      <c r="M37" s="387"/>
      <c r="N37" s="385"/>
      <c r="O37" s="387"/>
      <c r="P37" s="385"/>
      <c r="Q37" s="387"/>
      <c r="R37" s="385"/>
      <c r="S37" s="387"/>
      <c r="T37" s="387"/>
    </row>
    <row r="38" spans="1:23" s="378" customFormat="1" ht="20.100000000000001" customHeight="1">
      <c r="A38" s="410" t="s">
        <v>267</v>
      </c>
      <c r="B38" s="410"/>
      <c r="C38" s="410"/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  <c r="T38" s="410"/>
      <c r="U38" s="410"/>
      <c r="V38" s="377"/>
      <c r="W38" s="377"/>
    </row>
    <row r="39" spans="1:23" s="378" customFormat="1" ht="20.100000000000001" customHeight="1">
      <c r="A39" s="373" t="s">
        <v>262</v>
      </c>
      <c r="B39" s="431" t="s">
        <v>268</v>
      </c>
      <c r="C39" s="431"/>
      <c r="D39" s="431"/>
      <c r="E39" s="376"/>
      <c r="F39" s="376"/>
      <c r="G39" s="377"/>
      <c r="H39" s="376"/>
      <c r="I39" s="377"/>
      <c r="J39" s="376"/>
      <c r="K39" s="377"/>
      <c r="L39" s="377"/>
      <c r="M39" s="377"/>
      <c r="N39" s="376"/>
      <c r="O39" s="377"/>
      <c r="P39" s="376"/>
      <c r="Q39" s="377"/>
      <c r="R39" s="376"/>
      <c r="S39" s="377"/>
      <c r="T39" s="377"/>
      <c r="U39" s="377"/>
      <c r="V39" s="377"/>
      <c r="W39" s="377"/>
    </row>
    <row r="40" spans="1:23" s="379" customFormat="1" ht="21.75">
      <c r="B40" s="379" t="s">
        <v>269</v>
      </c>
      <c r="G40" s="380"/>
      <c r="H40" s="376"/>
      <c r="I40" s="374"/>
      <c r="J40" s="376"/>
      <c r="K40" s="374"/>
      <c r="L40" s="374"/>
      <c r="M40" s="374"/>
      <c r="N40" s="376"/>
      <c r="O40" s="374"/>
      <c r="P40" s="376"/>
      <c r="Q40" s="374"/>
      <c r="R40" s="376"/>
      <c r="S40" s="374"/>
      <c r="T40" s="374"/>
    </row>
    <row r="41" spans="1:23">
      <c r="H41" s="338"/>
      <c r="I41" s="339"/>
      <c r="J41" s="338"/>
      <c r="K41" s="339"/>
      <c r="L41" s="339"/>
      <c r="M41" s="339"/>
      <c r="N41" s="338"/>
      <c r="O41" s="339"/>
      <c r="P41" s="338"/>
      <c r="Q41" s="339"/>
      <c r="R41" s="338"/>
      <c r="S41" s="339"/>
      <c r="T41" s="339"/>
    </row>
    <row r="44" spans="1:23">
      <c r="T44" s="377"/>
    </row>
    <row r="45" spans="1:23">
      <c r="T45" s="374"/>
    </row>
    <row r="47" spans="1:23">
      <c r="T47" s="377"/>
    </row>
    <row r="48" spans="1:23">
      <c r="T48" s="374"/>
    </row>
  </sheetData>
  <mergeCells count="19">
    <mergeCell ref="D5:D6"/>
    <mergeCell ref="E5:E6"/>
    <mergeCell ref="F5:F6"/>
    <mergeCell ref="T4:T6"/>
    <mergeCell ref="A38:U38"/>
    <mergeCell ref="B39:D39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rowBreaks count="1" manualBreakCount="1">
    <brk id="30" max="19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ADDDD-8238-43CF-BEDD-FECD61F2F60E}">
  <sheetPr>
    <tabColor rgb="FFFFFF00"/>
  </sheetPr>
  <dimension ref="A1:Z51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0.5" style="2" customWidth="1"/>
    <col min="3" max="4" width="7.875" style="2" customWidth="1"/>
    <col min="5" max="5" width="12.37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974700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185</v>
      </c>
      <c r="B9" s="49"/>
      <c r="C9" s="50"/>
      <c r="D9" s="50"/>
      <c r="E9" s="67"/>
      <c r="F9" s="51">
        <f t="shared" ref="F9" si="1">SUM(F10:F17)</f>
        <v>974700</v>
      </c>
      <c r="G9" s="52">
        <f t="shared" ref="G9" si="2">SUM(G10:G17)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226" t="s">
        <v>186</v>
      </c>
      <c r="B10" s="227" t="s">
        <v>187</v>
      </c>
      <c r="C10" s="75">
        <v>1</v>
      </c>
      <c r="D10" s="75" t="s">
        <v>38</v>
      </c>
      <c r="E10" s="228">
        <v>200000</v>
      </c>
      <c r="F10" s="228">
        <f>C10*E10</f>
        <v>200000</v>
      </c>
      <c r="G10" s="229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54"/>
      <c r="U10" s="34">
        <f t="shared" ref="U10:U17" si="3">F10*10/10000000</f>
        <v>0.2</v>
      </c>
    </row>
    <row r="11" spans="1:26">
      <c r="A11" s="230" t="s">
        <v>188</v>
      </c>
      <c r="B11" s="46" t="s">
        <v>189</v>
      </c>
      <c r="C11" s="35">
        <v>1</v>
      </c>
      <c r="D11" s="35" t="s">
        <v>38</v>
      </c>
      <c r="E11" s="37">
        <v>22000</v>
      </c>
      <c r="F11" s="37">
        <f>C11*E11</f>
        <v>22000</v>
      </c>
      <c r="G11" s="4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 t="shared" si="3"/>
        <v>2.1999999999999999E-2</v>
      </c>
    </row>
    <row r="12" spans="1:26">
      <c r="A12" s="230" t="s">
        <v>190</v>
      </c>
      <c r="B12" s="46" t="s">
        <v>191</v>
      </c>
      <c r="C12" s="35">
        <v>20</v>
      </c>
      <c r="D12" s="35" t="s">
        <v>38</v>
      </c>
      <c r="E12" s="37">
        <v>30000</v>
      </c>
      <c r="F12" s="37">
        <f>C12*E12</f>
        <v>600000</v>
      </c>
      <c r="G12" s="4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34">
        <f t="shared" si="3"/>
        <v>0.6</v>
      </c>
    </row>
    <row r="13" spans="1:26">
      <c r="A13" s="230" t="s">
        <v>192</v>
      </c>
      <c r="B13" s="46" t="s">
        <v>193</v>
      </c>
      <c r="C13" s="35">
        <v>5</v>
      </c>
      <c r="D13" s="35" t="s">
        <v>38</v>
      </c>
      <c r="E13" s="37">
        <v>8900</v>
      </c>
      <c r="F13" s="37">
        <f>C13*E13</f>
        <v>44500</v>
      </c>
      <c r="G13" s="42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41"/>
      <c r="U13" s="34">
        <f t="shared" si="3"/>
        <v>4.4499999999999998E-2</v>
      </c>
    </row>
    <row r="14" spans="1:26">
      <c r="A14" s="230" t="s">
        <v>194</v>
      </c>
      <c r="B14" s="57" t="s">
        <v>195</v>
      </c>
      <c r="C14" s="35">
        <v>4</v>
      </c>
      <c r="D14" s="35" t="s">
        <v>12</v>
      </c>
      <c r="E14" s="37">
        <v>15000</v>
      </c>
      <c r="F14" s="37">
        <f t="shared" ref="F14:F15" si="4">C14*E14</f>
        <v>60000</v>
      </c>
      <c r="G14" s="42"/>
      <c r="H14" s="350"/>
      <c r="I14" s="351"/>
      <c r="J14" s="350"/>
      <c r="K14" s="351"/>
      <c r="L14" s="351"/>
      <c r="M14" s="351"/>
      <c r="N14" s="350"/>
      <c r="O14" s="351"/>
      <c r="P14" s="350"/>
      <c r="Q14" s="351"/>
      <c r="R14" s="350"/>
      <c r="S14" s="351"/>
      <c r="T14" s="342"/>
      <c r="U14" s="34">
        <f t="shared" si="3"/>
        <v>0.06</v>
      </c>
    </row>
    <row r="15" spans="1:26">
      <c r="A15" s="230" t="s">
        <v>196</v>
      </c>
      <c r="B15" s="46" t="s">
        <v>153</v>
      </c>
      <c r="C15" s="35">
        <v>10</v>
      </c>
      <c r="D15" s="35" t="s">
        <v>154</v>
      </c>
      <c r="E15" s="37">
        <v>2500</v>
      </c>
      <c r="F15" s="37">
        <f t="shared" si="4"/>
        <v>25000</v>
      </c>
      <c r="G15" s="42"/>
      <c r="H15" s="340"/>
      <c r="I15" s="341"/>
      <c r="J15" s="340"/>
      <c r="K15" s="341"/>
      <c r="L15" s="341"/>
      <c r="M15" s="341"/>
      <c r="N15" s="340"/>
      <c r="O15" s="341"/>
      <c r="P15" s="340"/>
      <c r="Q15" s="341"/>
      <c r="R15" s="340"/>
      <c r="S15" s="341"/>
      <c r="T15" s="342"/>
      <c r="U15" s="34">
        <f t="shared" si="3"/>
        <v>2.5000000000000001E-2</v>
      </c>
    </row>
    <row r="16" spans="1:26">
      <c r="A16" s="230" t="s">
        <v>197</v>
      </c>
      <c r="B16" s="46" t="s">
        <v>198</v>
      </c>
      <c r="C16" s="35">
        <v>20</v>
      </c>
      <c r="D16" s="35" t="s">
        <v>154</v>
      </c>
      <c r="E16" s="37">
        <v>650</v>
      </c>
      <c r="F16" s="37">
        <f>C16*E16</f>
        <v>13000</v>
      </c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342"/>
      <c r="U16" s="34">
        <f t="shared" si="3"/>
        <v>1.2999999999999999E-2</v>
      </c>
    </row>
    <row r="17" spans="1:23">
      <c r="A17" s="289" t="s">
        <v>199</v>
      </c>
      <c r="B17" s="222" t="s">
        <v>200</v>
      </c>
      <c r="C17" s="79">
        <v>6</v>
      </c>
      <c r="D17" s="79" t="s">
        <v>38</v>
      </c>
      <c r="E17" s="199">
        <v>1700</v>
      </c>
      <c r="F17" s="199">
        <f>C17*E17</f>
        <v>10200</v>
      </c>
      <c r="G17" s="72"/>
      <c r="H17" s="340"/>
      <c r="I17" s="341"/>
      <c r="J17" s="340"/>
      <c r="K17" s="341"/>
      <c r="L17" s="341"/>
      <c r="M17" s="341"/>
      <c r="N17" s="340"/>
      <c r="O17" s="341"/>
      <c r="P17" s="340"/>
      <c r="Q17" s="341"/>
      <c r="R17" s="340"/>
      <c r="S17" s="341"/>
      <c r="T17" s="342"/>
      <c r="U17" s="34">
        <f t="shared" si="3"/>
        <v>1.0200000000000001E-2</v>
      </c>
    </row>
    <row r="18" spans="1:23" s="290" customFormat="1">
      <c r="A18" s="230" t="s">
        <v>256</v>
      </c>
      <c r="B18" s="46"/>
      <c r="C18" s="35"/>
      <c r="D18" s="35"/>
      <c r="E18" s="37"/>
      <c r="F18" s="37"/>
      <c r="G18" s="42"/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95"/>
      <c r="U18" s="285"/>
    </row>
    <row r="19" spans="1:23" s="290" customFormat="1">
      <c r="A19" s="291" t="s">
        <v>257</v>
      </c>
      <c r="B19" s="224"/>
      <c r="C19" s="126"/>
      <c r="D19" s="126"/>
      <c r="E19" s="225"/>
      <c r="F19" s="225"/>
      <c r="G19" s="153"/>
      <c r="H19" s="304"/>
      <c r="I19" s="305"/>
      <c r="J19" s="304"/>
      <c r="K19" s="305"/>
      <c r="L19" s="305"/>
      <c r="M19" s="305"/>
      <c r="N19" s="304"/>
      <c r="O19" s="305"/>
      <c r="P19" s="304"/>
      <c r="Q19" s="305"/>
      <c r="R19" s="304"/>
      <c r="S19" s="305"/>
      <c r="T19" s="305"/>
      <c r="U19" s="285"/>
    </row>
    <row r="20" spans="1:23" s="77" customFormat="1">
      <c r="G20" s="257"/>
      <c r="H20" s="367"/>
      <c r="I20" s="368"/>
      <c r="J20" s="367"/>
      <c r="K20" s="368"/>
      <c r="L20" s="368"/>
      <c r="M20" s="368"/>
      <c r="N20" s="367"/>
      <c r="O20" s="368"/>
      <c r="P20" s="367"/>
      <c r="Q20" s="368"/>
      <c r="R20" s="367"/>
      <c r="S20" s="368"/>
      <c r="T20" s="371"/>
    </row>
    <row r="21" spans="1:23" s="378" customFormat="1" ht="20.100000000000001" customHeight="1">
      <c r="A21" s="410" t="s">
        <v>267</v>
      </c>
      <c r="B21" s="410"/>
      <c r="C21" s="410"/>
      <c r="D21" s="410"/>
      <c r="E21" s="410"/>
      <c r="F21" s="410"/>
      <c r="G21" s="410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  <c r="T21" s="410"/>
      <c r="U21" s="410"/>
      <c r="V21" s="377"/>
      <c r="W21" s="377"/>
    </row>
    <row r="22" spans="1:23" s="378" customFormat="1" ht="20.100000000000001" customHeight="1">
      <c r="A22" s="373" t="s">
        <v>262</v>
      </c>
      <c r="B22" s="431" t="s">
        <v>268</v>
      </c>
      <c r="C22" s="431"/>
      <c r="D22" s="431"/>
      <c r="E22" s="376"/>
      <c r="F22" s="376"/>
      <c r="G22" s="377"/>
      <c r="H22" s="376"/>
      <c r="I22" s="377"/>
      <c r="J22" s="376"/>
      <c r="K22" s="377"/>
      <c r="L22" s="377"/>
      <c r="M22" s="377"/>
      <c r="N22" s="376"/>
      <c r="O22" s="377"/>
      <c r="P22" s="376"/>
      <c r="Q22" s="377"/>
      <c r="R22" s="376"/>
      <c r="S22" s="377"/>
      <c r="T22" s="377"/>
      <c r="U22" s="377"/>
      <c r="V22" s="377"/>
      <c r="W22" s="377"/>
    </row>
    <row r="23" spans="1:23" s="379" customFormat="1" ht="21.75">
      <c r="B23" s="379" t="s">
        <v>269</v>
      </c>
      <c r="G23" s="380"/>
      <c r="H23" s="376"/>
      <c r="I23" s="374"/>
      <c r="J23" s="376"/>
      <c r="K23" s="374"/>
      <c r="L23" s="374"/>
      <c r="M23" s="374"/>
      <c r="N23" s="376"/>
      <c r="O23" s="374"/>
      <c r="P23" s="376"/>
      <c r="Q23" s="374"/>
      <c r="R23" s="376"/>
      <c r="S23" s="374"/>
      <c r="T23" s="374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2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20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20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20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20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42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1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1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8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62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7"/>
    </row>
    <row r="36" spans="8:20">
      <c r="T36" s="342"/>
    </row>
    <row r="37" spans="8:20">
      <c r="T37" s="342"/>
    </row>
    <row r="38" spans="8:20">
      <c r="T38" s="342"/>
    </row>
    <row r="39" spans="8:20">
      <c r="T39" s="403"/>
    </row>
    <row r="40" spans="8:20">
      <c r="T40" s="387"/>
    </row>
    <row r="42" spans="8:20">
      <c r="T42" s="377"/>
    </row>
    <row r="43" spans="8:20">
      <c r="T43" s="374"/>
    </row>
    <row r="44" spans="8:20">
      <c r="T44" s="339"/>
    </row>
    <row r="47" spans="8:20">
      <c r="T47" s="377"/>
    </row>
    <row r="48" spans="8:20">
      <c r="T48" s="374"/>
    </row>
    <row r="50" spans="20:20">
      <c r="T50" s="377"/>
    </row>
    <row r="51" spans="20:20">
      <c r="T51" s="374"/>
    </row>
  </sheetData>
  <mergeCells count="19">
    <mergeCell ref="D5:D6"/>
    <mergeCell ref="E5:E6"/>
    <mergeCell ref="F5:F6"/>
    <mergeCell ref="T4:T6"/>
    <mergeCell ref="A21:U21"/>
    <mergeCell ref="B22:D22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E2B27-9A68-4AB2-852F-F0E1A1067A00}">
  <sheetPr>
    <tabColor rgb="FFFFFF00"/>
  </sheetPr>
  <dimension ref="A1:Z54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2.375" style="2" customWidth="1"/>
    <col min="3" max="4" width="7.875" style="2" customWidth="1"/>
    <col min="5" max="5" width="14.1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365500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201</v>
      </c>
      <c r="B9" s="49"/>
      <c r="C9" s="50"/>
      <c r="D9" s="50"/>
      <c r="E9" s="51"/>
      <c r="F9" s="51">
        <f t="shared" ref="F9:G9" si="1">SUM(F10:F13)</f>
        <v>365500</v>
      </c>
      <c r="G9" s="52">
        <f t="shared" si="1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30">
        <v>1</v>
      </c>
      <c r="B10" s="31" t="s">
        <v>202</v>
      </c>
      <c r="C10" s="30">
        <v>1</v>
      </c>
      <c r="D10" s="30" t="s">
        <v>38</v>
      </c>
      <c r="E10" s="32">
        <v>8900</v>
      </c>
      <c r="F10" s="32">
        <f>E10*C10</f>
        <v>8900</v>
      </c>
      <c r="G10" s="3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54"/>
      <c r="U10" s="34">
        <f>F10*10/10000000</f>
        <v>8.8999999999999999E-3</v>
      </c>
    </row>
    <row r="11" spans="1:26">
      <c r="A11" s="30">
        <v>2</v>
      </c>
      <c r="B11" s="31" t="s">
        <v>203</v>
      </c>
      <c r="C11" s="30">
        <v>1</v>
      </c>
      <c r="D11" s="30" t="s">
        <v>38</v>
      </c>
      <c r="E11" s="32">
        <v>15000</v>
      </c>
      <c r="F11" s="32">
        <f t="shared" ref="F11:F13" si="2">E11*C11</f>
        <v>15000</v>
      </c>
      <c r="G11" s="33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>F11*10/10000000</f>
        <v>1.4999999999999999E-2</v>
      </c>
    </row>
    <row r="12" spans="1:26">
      <c r="A12" s="81">
        <v>3</v>
      </c>
      <c r="B12" s="80" t="s">
        <v>162</v>
      </c>
      <c r="C12" s="81">
        <v>7</v>
      </c>
      <c r="D12" s="81" t="s">
        <v>38</v>
      </c>
      <c r="E12" s="231">
        <v>30000</v>
      </c>
      <c r="F12" s="199">
        <f t="shared" si="2"/>
        <v>210000</v>
      </c>
      <c r="G12" s="7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34">
        <f>F12*10/10000000</f>
        <v>0.21</v>
      </c>
    </row>
    <row r="13" spans="1:26">
      <c r="A13" s="81">
        <v>4</v>
      </c>
      <c r="B13" s="80" t="s">
        <v>204</v>
      </c>
      <c r="C13" s="81">
        <v>1</v>
      </c>
      <c r="D13" s="81" t="s">
        <v>12</v>
      </c>
      <c r="E13" s="231">
        <v>131600</v>
      </c>
      <c r="F13" s="231">
        <f t="shared" si="2"/>
        <v>131600</v>
      </c>
      <c r="G13" s="166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41"/>
      <c r="U13" s="34">
        <f>F13*10/10000000</f>
        <v>0.13159999999999999</v>
      </c>
    </row>
    <row r="14" spans="1:26" s="290" customFormat="1">
      <c r="A14" s="35">
        <v>5</v>
      </c>
      <c r="B14" s="46"/>
      <c r="C14" s="35"/>
      <c r="D14" s="35"/>
      <c r="E14" s="37"/>
      <c r="F14" s="37"/>
      <c r="G14" s="42"/>
      <c r="H14" s="350"/>
      <c r="I14" s="351"/>
      <c r="J14" s="350"/>
      <c r="K14" s="351"/>
      <c r="L14" s="351"/>
      <c r="M14" s="351"/>
      <c r="N14" s="350"/>
      <c r="O14" s="351"/>
      <c r="P14" s="350"/>
      <c r="Q14" s="351"/>
      <c r="R14" s="350"/>
      <c r="S14" s="351"/>
      <c r="T14" s="342"/>
      <c r="U14" s="285"/>
    </row>
    <row r="15" spans="1:26" s="293" customFormat="1">
      <c r="A15" s="126">
        <v>6</v>
      </c>
      <c r="B15" s="224"/>
      <c r="C15" s="126"/>
      <c r="D15" s="126"/>
      <c r="E15" s="225"/>
      <c r="F15" s="225"/>
      <c r="G15" s="153"/>
      <c r="H15" s="350"/>
      <c r="I15" s="351"/>
      <c r="J15" s="350"/>
      <c r="K15" s="351"/>
      <c r="L15" s="351"/>
      <c r="M15" s="351"/>
      <c r="N15" s="350"/>
      <c r="O15" s="351"/>
      <c r="P15" s="350"/>
      <c r="Q15" s="351"/>
      <c r="R15" s="350"/>
      <c r="S15" s="351"/>
      <c r="T15" s="354"/>
      <c r="U15" s="292"/>
    </row>
    <row r="16" spans="1:26" s="77" customFormat="1">
      <c r="G16" s="257"/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87"/>
    </row>
    <row r="17" spans="1:23" s="378" customFormat="1" ht="20.100000000000001" customHeight="1">
      <c r="A17" s="410" t="s">
        <v>267</v>
      </c>
      <c r="B17" s="410"/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  <c r="T17" s="410"/>
      <c r="U17" s="410"/>
      <c r="V17" s="377"/>
      <c r="W17" s="377"/>
    </row>
    <row r="18" spans="1:23" s="378" customFormat="1" ht="20.100000000000001" customHeight="1">
      <c r="A18" s="373" t="s">
        <v>262</v>
      </c>
      <c r="B18" s="431" t="s">
        <v>268</v>
      </c>
      <c r="C18" s="431"/>
      <c r="D18" s="431"/>
      <c r="E18" s="376"/>
      <c r="F18" s="376"/>
      <c r="G18" s="377"/>
      <c r="H18" s="376"/>
      <c r="I18" s="377"/>
      <c r="J18" s="376"/>
      <c r="K18" s="377"/>
      <c r="L18" s="377"/>
      <c r="M18" s="377"/>
      <c r="N18" s="376"/>
      <c r="O18" s="377"/>
      <c r="P18" s="376"/>
      <c r="Q18" s="377"/>
      <c r="R18" s="376"/>
      <c r="S18" s="377"/>
      <c r="T18" s="377"/>
      <c r="U18" s="377"/>
      <c r="V18" s="377"/>
      <c r="W18" s="377"/>
    </row>
    <row r="19" spans="1:23" s="379" customFormat="1" ht="21.75">
      <c r="B19" s="379" t="s">
        <v>269</v>
      </c>
      <c r="G19" s="380"/>
      <c r="H19" s="376"/>
      <c r="I19" s="374"/>
      <c r="J19" s="376"/>
      <c r="K19" s="374"/>
      <c r="L19" s="374"/>
      <c r="M19" s="374"/>
      <c r="N19" s="376"/>
      <c r="O19" s="374"/>
      <c r="P19" s="376"/>
      <c r="Q19" s="374"/>
      <c r="R19" s="376"/>
      <c r="S19" s="374"/>
      <c r="T19" s="374"/>
    </row>
    <row r="20" spans="1:23"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42"/>
    </row>
    <row r="21" spans="1:23"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95"/>
    </row>
    <row r="22" spans="1:23">
      <c r="H22" s="304"/>
      <c r="I22" s="305"/>
      <c r="J22" s="304"/>
      <c r="K22" s="305"/>
      <c r="L22" s="305"/>
      <c r="M22" s="305"/>
      <c r="N22" s="304"/>
      <c r="O22" s="305"/>
      <c r="P22" s="304"/>
      <c r="Q22" s="305"/>
      <c r="R22" s="304"/>
      <c r="S22" s="305"/>
      <c r="T22" s="305"/>
    </row>
    <row r="23" spans="1:23">
      <c r="H23" s="344"/>
      <c r="I23" s="347"/>
      <c r="J23" s="344"/>
      <c r="K23" s="347"/>
      <c r="L23" s="347"/>
      <c r="M23" s="347"/>
      <c r="N23" s="344"/>
      <c r="O23" s="347"/>
      <c r="P23" s="344"/>
      <c r="Q23" s="347"/>
      <c r="R23" s="344"/>
      <c r="S23" s="347"/>
      <c r="T23" s="371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68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77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74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2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20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20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20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20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1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1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2"/>
    </row>
    <row r="36" spans="8:20">
      <c r="T36" s="348"/>
    </row>
    <row r="37" spans="8:20">
      <c r="T37" s="362"/>
    </row>
    <row r="38" spans="8:20">
      <c r="T38" s="347"/>
    </row>
    <row r="39" spans="8:20">
      <c r="T39" s="342"/>
    </row>
    <row r="40" spans="8:20">
      <c r="T40" s="342"/>
    </row>
    <row r="41" spans="8:20">
      <c r="T41" s="342"/>
    </row>
    <row r="42" spans="8:20">
      <c r="T42" s="403"/>
    </row>
    <row r="43" spans="8:20">
      <c r="T43" s="387"/>
    </row>
    <row r="45" spans="8:20">
      <c r="T45" s="377"/>
    </row>
    <row r="46" spans="8:20">
      <c r="T46" s="374"/>
    </row>
    <row r="47" spans="8:20">
      <c r="T47" s="339"/>
    </row>
    <row r="50" spans="20:20">
      <c r="T50" s="377"/>
    </row>
    <row r="51" spans="20:20">
      <c r="T51" s="374"/>
    </row>
    <row r="53" spans="20:20">
      <c r="T53" s="377"/>
    </row>
    <row r="54" spans="20:20">
      <c r="T54" s="374"/>
    </row>
  </sheetData>
  <mergeCells count="19">
    <mergeCell ref="D5:D6"/>
    <mergeCell ref="E5:E6"/>
    <mergeCell ref="F5:F6"/>
    <mergeCell ref="T4:T6"/>
    <mergeCell ref="A17:U17"/>
    <mergeCell ref="B18:D18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4DD47-CE4A-4B76-99C6-76EB4FAFFD54}">
  <sheetPr>
    <tabColor rgb="FFFFFF00"/>
  </sheetPr>
  <dimension ref="A1:Z57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48.125" style="2" customWidth="1"/>
    <col min="3" max="4" width="7.875" style="2" customWidth="1"/>
    <col min="5" max="5" width="14.1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324800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65" t="s">
        <v>205</v>
      </c>
      <c r="B9" s="66"/>
      <c r="C9" s="50"/>
      <c r="D9" s="50"/>
      <c r="E9" s="67"/>
      <c r="F9" s="51">
        <f t="shared" ref="F9:G9" si="1">SUM(F10:F16)</f>
        <v>324800</v>
      </c>
      <c r="G9" s="52">
        <f t="shared" si="1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30">
        <v>1</v>
      </c>
      <c r="B10" s="89" t="s">
        <v>206</v>
      </c>
      <c r="C10" s="30">
        <v>3</v>
      </c>
      <c r="D10" s="30" t="s">
        <v>38</v>
      </c>
      <c r="E10" s="232">
        <v>27000</v>
      </c>
      <c r="F10" s="232">
        <f>C10*E10</f>
        <v>81000</v>
      </c>
      <c r="G10" s="23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54"/>
      <c r="U10" s="34">
        <f t="shared" ref="U10:U16" si="2">F10*10/10000000</f>
        <v>8.1000000000000003E-2</v>
      </c>
    </row>
    <row r="11" spans="1:26" s="77" customFormat="1">
      <c r="A11" s="30">
        <v>2</v>
      </c>
      <c r="B11" s="89" t="s">
        <v>207</v>
      </c>
      <c r="C11" s="30">
        <v>5</v>
      </c>
      <c r="D11" s="30" t="s">
        <v>38</v>
      </c>
      <c r="E11" s="232">
        <v>15000</v>
      </c>
      <c r="F11" s="232">
        <f>C11*E11</f>
        <v>75000</v>
      </c>
      <c r="G11" s="233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 t="shared" si="2"/>
        <v>7.4999999999999997E-2</v>
      </c>
    </row>
    <row r="12" spans="1:26" s="77" customFormat="1">
      <c r="A12" s="30">
        <v>3</v>
      </c>
      <c r="B12" s="31" t="s">
        <v>208</v>
      </c>
      <c r="C12" s="35">
        <v>2</v>
      </c>
      <c r="D12" s="35" t="s">
        <v>38</v>
      </c>
      <c r="E12" s="232">
        <v>30000</v>
      </c>
      <c r="F12" s="232">
        <f t="shared" ref="F12" si="3">C12*E12</f>
        <v>60000</v>
      </c>
      <c r="G12" s="233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34">
        <f t="shared" si="2"/>
        <v>0.06</v>
      </c>
    </row>
    <row r="13" spans="1:26" s="77" customFormat="1">
      <c r="A13" s="35">
        <v>4</v>
      </c>
      <c r="B13" s="46" t="s">
        <v>161</v>
      </c>
      <c r="C13" s="35">
        <v>1</v>
      </c>
      <c r="D13" s="35" t="s">
        <v>38</v>
      </c>
      <c r="E13" s="234">
        <v>29000</v>
      </c>
      <c r="F13" s="232">
        <f>C13*E13</f>
        <v>29000</v>
      </c>
      <c r="G13" s="233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41"/>
      <c r="U13" s="34">
        <f t="shared" si="2"/>
        <v>2.9000000000000001E-2</v>
      </c>
    </row>
    <row r="14" spans="1:26" s="77" customFormat="1">
      <c r="A14" s="30">
        <v>5</v>
      </c>
      <c r="B14" s="46" t="s">
        <v>209</v>
      </c>
      <c r="C14" s="35">
        <v>4</v>
      </c>
      <c r="D14" s="30" t="s">
        <v>157</v>
      </c>
      <c r="E14" s="235">
        <v>4300</v>
      </c>
      <c r="F14" s="235">
        <f>C14*E14</f>
        <v>17200</v>
      </c>
      <c r="G14" s="236"/>
      <c r="H14" s="350"/>
      <c r="I14" s="351"/>
      <c r="J14" s="350"/>
      <c r="K14" s="351"/>
      <c r="L14" s="351"/>
      <c r="M14" s="351"/>
      <c r="N14" s="350"/>
      <c r="O14" s="351"/>
      <c r="P14" s="350"/>
      <c r="Q14" s="351"/>
      <c r="R14" s="350"/>
      <c r="S14" s="351"/>
      <c r="T14" s="342"/>
      <c r="U14" s="34">
        <f t="shared" si="2"/>
        <v>1.72E-2</v>
      </c>
    </row>
    <row r="15" spans="1:26" s="77" customFormat="1">
      <c r="A15" s="30">
        <v>6</v>
      </c>
      <c r="B15" s="46" t="s">
        <v>210</v>
      </c>
      <c r="C15" s="30">
        <v>4</v>
      </c>
      <c r="D15" s="30" t="s">
        <v>157</v>
      </c>
      <c r="E15" s="232">
        <v>5900</v>
      </c>
      <c r="F15" s="232">
        <f>C15*E15</f>
        <v>23600</v>
      </c>
      <c r="G15" s="233"/>
      <c r="H15" s="340"/>
      <c r="I15" s="341"/>
      <c r="J15" s="340"/>
      <c r="K15" s="341"/>
      <c r="L15" s="341"/>
      <c r="M15" s="341"/>
      <c r="N15" s="340"/>
      <c r="O15" s="341"/>
      <c r="P15" s="340"/>
      <c r="Q15" s="341"/>
      <c r="R15" s="340"/>
      <c r="S15" s="341"/>
      <c r="T15" s="342"/>
      <c r="U15" s="34">
        <f t="shared" si="2"/>
        <v>2.3599999999999999E-2</v>
      </c>
    </row>
    <row r="16" spans="1:26" s="77" customFormat="1">
      <c r="A16" s="81">
        <v>7</v>
      </c>
      <c r="B16" s="294" t="s">
        <v>211</v>
      </c>
      <c r="C16" s="81">
        <v>6</v>
      </c>
      <c r="D16" s="81" t="s">
        <v>157</v>
      </c>
      <c r="E16" s="295">
        <v>6500</v>
      </c>
      <c r="F16" s="295">
        <f>C16*E16</f>
        <v>39000</v>
      </c>
      <c r="G16" s="296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68"/>
      <c r="U16" s="34">
        <f t="shared" si="2"/>
        <v>3.9E-2</v>
      </c>
    </row>
    <row r="17" spans="1:23" s="298" customFormat="1">
      <c r="A17" s="35">
        <v>8</v>
      </c>
      <c r="B17" s="46"/>
      <c r="C17" s="35"/>
      <c r="D17" s="35"/>
      <c r="E17" s="234"/>
      <c r="F17" s="234"/>
      <c r="G17" s="297"/>
      <c r="H17" s="340"/>
      <c r="I17" s="341"/>
      <c r="J17" s="340"/>
      <c r="K17" s="341"/>
      <c r="L17" s="341"/>
      <c r="M17" s="341"/>
      <c r="N17" s="340"/>
      <c r="O17" s="341"/>
      <c r="P17" s="340"/>
      <c r="Q17" s="341"/>
      <c r="R17" s="340"/>
      <c r="S17" s="341"/>
      <c r="T17" s="392"/>
      <c r="U17" s="285"/>
    </row>
    <row r="18" spans="1:23" s="299" customFormat="1">
      <c r="A18" s="126">
        <v>9</v>
      </c>
      <c r="B18" s="237"/>
      <c r="C18" s="126"/>
      <c r="D18" s="126"/>
      <c r="E18" s="238"/>
      <c r="F18" s="238"/>
      <c r="G18" s="239"/>
      <c r="H18" s="304"/>
      <c r="I18" s="305"/>
      <c r="J18" s="304"/>
      <c r="K18" s="305"/>
      <c r="L18" s="305"/>
      <c r="M18" s="305"/>
      <c r="N18" s="304"/>
      <c r="O18" s="305"/>
      <c r="P18" s="304"/>
      <c r="Q18" s="305"/>
      <c r="R18" s="304"/>
      <c r="S18" s="305"/>
      <c r="T18" s="405"/>
      <c r="U18" s="292"/>
    </row>
    <row r="19" spans="1:23">
      <c r="H19" s="367"/>
      <c r="I19" s="371"/>
      <c r="J19" s="367"/>
      <c r="K19" s="371"/>
      <c r="L19" s="371"/>
      <c r="M19" s="371"/>
      <c r="N19" s="367"/>
      <c r="O19" s="371"/>
      <c r="P19" s="367"/>
      <c r="Q19" s="371"/>
      <c r="R19" s="367"/>
      <c r="S19" s="371"/>
      <c r="T19" s="401"/>
    </row>
    <row r="20" spans="1:23" s="378" customFormat="1" ht="20.100000000000001" customHeight="1">
      <c r="A20" s="410" t="s">
        <v>267</v>
      </c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  <c r="T20" s="410"/>
      <c r="U20" s="410"/>
      <c r="V20" s="377"/>
      <c r="W20" s="377"/>
    </row>
    <row r="21" spans="1:23" s="378" customFormat="1" ht="20.100000000000001" customHeight="1">
      <c r="A21" s="373" t="s">
        <v>262</v>
      </c>
      <c r="B21" s="431" t="s">
        <v>268</v>
      </c>
      <c r="C21" s="431"/>
      <c r="D21" s="431"/>
      <c r="E21" s="376"/>
      <c r="F21" s="376"/>
      <c r="G21" s="377"/>
      <c r="H21" s="376"/>
      <c r="I21" s="377"/>
      <c r="J21" s="376"/>
      <c r="K21" s="377"/>
      <c r="L21" s="377"/>
      <c r="M21" s="377"/>
      <c r="N21" s="376"/>
      <c r="O21" s="377"/>
      <c r="P21" s="376"/>
      <c r="Q21" s="377"/>
      <c r="R21" s="376"/>
      <c r="S21" s="377"/>
      <c r="T21" s="377"/>
      <c r="U21" s="377"/>
      <c r="V21" s="377"/>
      <c r="W21" s="377"/>
    </row>
    <row r="22" spans="1:23" s="379" customFormat="1" ht="21.75">
      <c r="B22" s="379" t="s">
        <v>269</v>
      </c>
      <c r="G22" s="380"/>
      <c r="H22" s="376"/>
      <c r="I22" s="374"/>
      <c r="J22" s="376"/>
      <c r="K22" s="374"/>
      <c r="L22" s="374"/>
      <c r="M22" s="374"/>
      <c r="N22" s="376"/>
      <c r="O22" s="374"/>
      <c r="P22" s="376"/>
      <c r="Q22" s="374"/>
      <c r="R22" s="376"/>
      <c r="S22" s="374"/>
      <c r="T22" s="374"/>
    </row>
    <row r="23" spans="1:23">
      <c r="H23" s="344"/>
      <c r="I23" s="347"/>
      <c r="J23" s="344"/>
      <c r="K23" s="347"/>
      <c r="L23" s="347"/>
      <c r="M23" s="347"/>
      <c r="N23" s="344"/>
      <c r="O23" s="347"/>
      <c r="P23" s="344"/>
      <c r="Q23" s="347"/>
      <c r="R23" s="344"/>
      <c r="S23" s="347"/>
      <c r="T23" s="342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95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05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71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68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77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74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20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20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20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20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42"/>
    </row>
    <row r="36" spans="8:20">
      <c r="T36" s="341"/>
    </row>
    <row r="37" spans="8:20">
      <c r="T37" s="341"/>
    </row>
    <row r="38" spans="8:20">
      <c r="T38" s="342"/>
    </row>
    <row r="39" spans="8:20">
      <c r="T39" s="348"/>
    </row>
    <row r="40" spans="8:20">
      <c r="T40" s="362"/>
    </row>
    <row r="41" spans="8:20">
      <c r="T41" s="347"/>
    </row>
    <row r="42" spans="8:20">
      <c r="T42" s="342"/>
    </row>
    <row r="43" spans="8:20">
      <c r="T43" s="342"/>
    </row>
    <row r="44" spans="8:20">
      <c r="T44" s="342"/>
    </row>
    <row r="45" spans="8:20">
      <c r="T45" s="403"/>
    </row>
    <row r="46" spans="8:20">
      <c r="T46" s="387"/>
    </row>
    <row r="48" spans="8:20">
      <c r="T48" s="377"/>
    </row>
    <row r="49" spans="20:20">
      <c r="T49" s="374"/>
    </row>
    <row r="50" spans="20:20">
      <c r="T50" s="339"/>
    </row>
    <row r="53" spans="20:20">
      <c r="T53" s="377"/>
    </row>
    <row r="54" spans="20:20">
      <c r="T54" s="374"/>
    </row>
    <row r="56" spans="20:20">
      <c r="T56" s="377"/>
    </row>
    <row r="57" spans="20:20">
      <c r="T57" s="374"/>
    </row>
  </sheetData>
  <mergeCells count="19">
    <mergeCell ref="D5:D6"/>
    <mergeCell ref="E5:E6"/>
    <mergeCell ref="F5:F6"/>
    <mergeCell ref="T4:T6"/>
    <mergeCell ref="A20:U20"/>
    <mergeCell ref="B21:D21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45A46-766B-48D3-AE4E-3C9064C52F9D}">
  <sheetPr>
    <tabColor rgb="FFFFFF00"/>
  </sheetPr>
  <dimension ref="A1:Z39"/>
  <sheetViews>
    <sheetView view="pageBreakPreview" zoomScaleSheetLayoutView="100" workbookViewId="0">
      <selection activeCell="T1" sqref="T1"/>
    </sheetView>
  </sheetViews>
  <sheetFormatPr defaultColWidth="9.125" defaultRowHeight="24"/>
  <cols>
    <col min="1" max="1" width="5.25" style="2" customWidth="1"/>
    <col min="2" max="2" width="51.875" style="2" customWidth="1"/>
    <col min="3" max="4" width="7.875" style="2" customWidth="1"/>
    <col min="5" max="5" width="11.875" style="2" customWidth="1"/>
    <col min="6" max="6" width="13.37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409" t="s">
        <v>275</v>
      </c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2087600</v>
      </c>
      <c r="G7" s="12">
        <f t="shared" ref="G7" si="0">G9</f>
        <v>367300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33</v>
      </c>
      <c r="B9" s="49"/>
      <c r="C9" s="50"/>
      <c r="D9" s="50"/>
      <c r="E9" s="51"/>
      <c r="F9" s="52">
        <f>SUM(F10:F14)</f>
        <v>2087600</v>
      </c>
      <c r="G9" s="52">
        <f>SUM(G10:G14)</f>
        <v>367300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63" customFormat="1">
      <c r="A10" s="30">
        <v>1</v>
      </c>
      <c r="B10" s="89" t="s">
        <v>39</v>
      </c>
      <c r="C10" s="64">
        <v>1</v>
      </c>
      <c r="D10" s="30" t="s">
        <v>12</v>
      </c>
      <c r="E10" s="381">
        <v>367300</v>
      </c>
      <c r="F10" s="32">
        <f>C10*E10</f>
        <v>367300</v>
      </c>
      <c r="G10" s="33">
        <v>367300</v>
      </c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47"/>
      <c r="U10" s="34">
        <f>F10*10/10000000</f>
        <v>0.36730000000000002</v>
      </c>
    </row>
    <row r="11" spans="1:26">
      <c r="A11" s="35">
        <v>2</v>
      </c>
      <c r="B11" s="97" t="s">
        <v>34</v>
      </c>
      <c r="C11" s="35">
        <v>1</v>
      </c>
      <c r="D11" s="58" t="s">
        <v>12</v>
      </c>
      <c r="E11" s="37">
        <v>685500</v>
      </c>
      <c r="F11" s="37">
        <f>E11*C11</f>
        <v>685500</v>
      </c>
      <c r="G11" s="42"/>
      <c r="H11" s="320"/>
      <c r="I11" s="321"/>
      <c r="J11" s="320"/>
      <c r="K11" s="321"/>
      <c r="L11" s="321"/>
      <c r="M11" s="321"/>
      <c r="N11" s="320"/>
      <c r="O11" s="321"/>
      <c r="P11" s="320"/>
      <c r="Q11" s="321"/>
      <c r="R11" s="320"/>
      <c r="S11" s="320"/>
      <c r="T11" s="341"/>
      <c r="U11" s="34">
        <f>F11*10/10000000</f>
        <v>0.6855</v>
      </c>
    </row>
    <row r="12" spans="1:26">
      <c r="A12" s="35">
        <v>3</v>
      </c>
      <c r="B12" s="57" t="s">
        <v>35</v>
      </c>
      <c r="C12" s="58">
        <v>10</v>
      </c>
      <c r="D12" s="58" t="s">
        <v>36</v>
      </c>
      <c r="E12" s="37">
        <v>39600</v>
      </c>
      <c r="F12" s="37">
        <f>C12*E12</f>
        <v>396000</v>
      </c>
      <c r="G12" s="42"/>
      <c r="H12" s="322"/>
      <c r="I12" s="321"/>
      <c r="J12" s="322"/>
      <c r="K12" s="323"/>
      <c r="L12" s="323"/>
      <c r="M12" s="323"/>
      <c r="N12" s="322"/>
      <c r="O12" s="323"/>
      <c r="P12" s="322"/>
      <c r="Q12" s="323"/>
      <c r="R12" s="320"/>
      <c r="S12" s="320"/>
      <c r="T12" s="341"/>
      <c r="U12" s="34">
        <f>F12*10/10000000</f>
        <v>0.39600000000000002</v>
      </c>
    </row>
    <row r="13" spans="1:26" s="62" customFormat="1">
      <c r="A13" s="35">
        <v>4</v>
      </c>
      <c r="B13" s="59" t="s">
        <v>37</v>
      </c>
      <c r="C13" s="58">
        <v>8</v>
      </c>
      <c r="D13" s="58" t="s">
        <v>38</v>
      </c>
      <c r="E13" s="60">
        <v>23600</v>
      </c>
      <c r="F13" s="60">
        <f>C13*E13</f>
        <v>188800</v>
      </c>
      <c r="G13" s="61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0"/>
      <c r="S13" s="320"/>
      <c r="T13" s="342"/>
      <c r="U13" s="34">
        <f>F13*10/10000000</f>
        <v>0.1888</v>
      </c>
    </row>
    <row r="14" spans="1:26" s="63" customFormat="1">
      <c r="A14" s="35">
        <v>5</v>
      </c>
      <c r="B14" s="46" t="s">
        <v>40</v>
      </c>
      <c r="C14" s="35">
        <v>1</v>
      </c>
      <c r="D14" s="58" t="s">
        <v>12</v>
      </c>
      <c r="E14" s="37">
        <v>450000</v>
      </c>
      <c r="F14" s="37">
        <f>E14*C14</f>
        <v>450000</v>
      </c>
      <c r="G14" s="42"/>
      <c r="H14" s="340"/>
      <c r="I14" s="341"/>
      <c r="J14" s="340"/>
      <c r="K14" s="341"/>
      <c r="L14" s="341"/>
      <c r="M14" s="341"/>
      <c r="N14" s="340"/>
      <c r="O14" s="341"/>
      <c r="P14" s="340"/>
      <c r="Q14" s="341"/>
      <c r="R14" s="340"/>
      <c r="S14" s="341"/>
      <c r="T14" s="320"/>
      <c r="U14" s="34">
        <f>F14*10/10000000</f>
        <v>0.45</v>
      </c>
    </row>
    <row r="15" spans="1:26" s="63" customFormat="1">
      <c r="A15" s="30">
        <v>6</v>
      </c>
      <c r="B15" s="89"/>
      <c r="C15" s="64"/>
      <c r="D15" s="30"/>
      <c r="E15" s="381"/>
      <c r="F15" s="32"/>
      <c r="G15" s="33"/>
      <c r="H15" s="344"/>
      <c r="I15" s="345"/>
      <c r="J15" s="344"/>
      <c r="K15" s="345"/>
      <c r="L15" s="345"/>
      <c r="M15" s="345"/>
      <c r="N15" s="344"/>
      <c r="O15" s="345"/>
      <c r="P15" s="344"/>
      <c r="Q15" s="345"/>
      <c r="R15" s="344"/>
      <c r="S15" s="345"/>
      <c r="T15" s="357"/>
      <c r="U15" s="34"/>
    </row>
    <row r="16" spans="1:26" s="63" customFormat="1">
      <c r="A16" s="126">
        <v>7</v>
      </c>
      <c r="B16" s="224"/>
      <c r="C16" s="126"/>
      <c r="D16" s="260"/>
      <c r="E16" s="225"/>
      <c r="F16" s="225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349"/>
      <c r="U16" s="34"/>
    </row>
    <row r="17" spans="1:23" s="77" customFormat="1">
      <c r="A17" s="276"/>
      <c r="B17" s="276"/>
      <c r="C17" s="276"/>
      <c r="D17" s="276"/>
      <c r="E17" s="276"/>
      <c r="F17" s="276"/>
      <c r="G17" s="382"/>
      <c r="H17" s="367"/>
      <c r="I17" s="371"/>
      <c r="J17" s="367"/>
      <c r="K17" s="371"/>
      <c r="L17" s="371"/>
      <c r="M17" s="371"/>
      <c r="N17" s="367"/>
      <c r="O17" s="371"/>
      <c r="P17" s="367"/>
      <c r="Q17" s="371"/>
      <c r="R17" s="367"/>
      <c r="S17" s="371"/>
      <c r="T17" s="370"/>
    </row>
    <row r="18" spans="1:23" s="378" customFormat="1" ht="20.100000000000001" customHeight="1">
      <c r="A18" s="410" t="s">
        <v>267</v>
      </c>
      <c r="B18" s="410"/>
      <c r="C18" s="410"/>
      <c r="D18" s="410"/>
      <c r="E18" s="410"/>
      <c r="F18" s="410"/>
      <c r="G18" s="410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  <c r="T18" s="410"/>
      <c r="U18" s="410"/>
      <c r="V18" s="377"/>
      <c r="W18" s="377"/>
    </row>
    <row r="19" spans="1:23" s="378" customFormat="1" ht="20.100000000000001" customHeight="1">
      <c r="A19" s="373" t="s">
        <v>262</v>
      </c>
      <c r="B19" s="410" t="s">
        <v>268</v>
      </c>
      <c r="C19" s="410"/>
      <c r="D19" s="376"/>
      <c r="E19" s="376"/>
      <c r="F19" s="376"/>
      <c r="G19" s="377"/>
      <c r="H19" s="376"/>
      <c r="I19" s="377"/>
      <c r="J19" s="376"/>
      <c r="K19" s="377"/>
      <c r="L19" s="377"/>
      <c r="M19" s="377"/>
      <c r="N19" s="376"/>
      <c r="O19" s="377"/>
      <c r="P19" s="376"/>
      <c r="Q19" s="377"/>
      <c r="R19" s="376"/>
      <c r="S19" s="377"/>
      <c r="T19" s="377"/>
      <c r="U19" s="377"/>
      <c r="V19" s="377"/>
      <c r="W19" s="377"/>
    </row>
    <row r="20" spans="1:23" s="379" customFormat="1" ht="21.75">
      <c r="B20" s="379" t="s">
        <v>269</v>
      </c>
      <c r="G20" s="380"/>
      <c r="H20" s="376"/>
      <c r="I20" s="374"/>
      <c r="J20" s="376"/>
      <c r="K20" s="374"/>
      <c r="L20" s="374"/>
      <c r="M20" s="374"/>
      <c r="N20" s="376"/>
      <c r="O20" s="374"/>
      <c r="P20" s="376"/>
      <c r="Q20" s="374"/>
      <c r="R20" s="376"/>
      <c r="S20" s="374"/>
      <c r="T20" s="374"/>
    </row>
    <row r="21" spans="1:23"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41"/>
    </row>
    <row r="22" spans="1:23">
      <c r="H22" s="340"/>
      <c r="I22" s="341"/>
      <c r="J22" s="340"/>
      <c r="K22" s="341"/>
      <c r="L22" s="341"/>
      <c r="M22" s="341"/>
      <c r="N22" s="340"/>
      <c r="O22" s="341"/>
      <c r="P22" s="340"/>
      <c r="Q22" s="341"/>
      <c r="R22" s="340"/>
      <c r="S22" s="341"/>
      <c r="T22" s="42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1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1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42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2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2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2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2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2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8"/>
    </row>
    <row r="36" spans="8:20">
      <c r="T36" s="368"/>
    </row>
    <row r="38" spans="8:20">
      <c r="T38" s="377"/>
    </row>
    <row r="39" spans="8:20">
      <c r="T39" s="374"/>
    </row>
  </sheetData>
  <mergeCells count="19">
    <mergeCell ref="D5:D6"/>
    <mergeCell ref="E5:E6"/>
    <mergeCell ref="F5:F6"/>
    <mergeCell ref="T4:T6"/>
    <mergeCell ref="A18:U18"/>
    <mergeCell ref="B19:C19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DD3C7-9C7B-4ED9-9B0D-2B83A2F022DD}">
  <sheetPr>
    <tabColor rgb="FFFFFF00"/>
  </sheetPr>
  <dimension ref="A1:Z60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46.625" style="2" customWidth="1"/>
    <col min="3" max="4" width="7.875" style="2" customWidth="1"/>
    <col min="5" max="5" width="14.1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1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271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132900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212</v>
      </c>
      <c r="B9" s="49"/>
      <c r="C9" s="50"/>
      <c r="D9" s="50"/>
      <c r="E9" s="51"/>
      <c r="F9" s="51">
        <f t="shared" ref="F9:G9" si="1">SUM(F10:F11)</f>
        <v>132900</v>
      </c>
      <c r="G9" s="52">
        <f t="shared" si="1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30">
        <v>1</v>
      </c>
      <c r="B10" s="31" t="s">
        <v>213</v>
      </c>
      <c r="C10" s="30">
        <v>1</v>
      </c>
      <c r="D10" s="30" t="s">
        <v>12</v>
      </c>
      <c r="E10" s="32">
        <v>88500</v>
      </c>
      <c r="F10" s="32">
        <f>C10*E10</f>
        <v>88500</v>
      </c>
      <c r="G10" s="3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54"/>
      <c r="U10" s="34">
        <f>F10*10/10000000</f>
        <v>8.8499999999999995E-2</v>
      </c>
    </row>
    <row r="11" spans="1:26" s="77" customFormat="1">
      <c r="A11" s="79">
        <v>2</v>
      </c>
      <c r="B11" s="222" t="s">
        <v>214</v>
      </c>
      <c r="C11" s="79">
        <v>1</v>
      </c>
      <c r="D11" s="79" t="s">
        <v>12</v>
      </c>
      <c r="E11" s="199">
        <v>44400</v>
      </c>
      <c r="F11" s="199">
        <f>E11*C11</f>
        <v>44400</v>
      </c>
      <c r="G11" s="72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>F11*10/10000000</f>
        <v>4.4400000000000002E-2</v>
      </c>
    </row>
    <row r="12" spans="1:26" s="298" customFormat="1">
      <c r="A12" s="35">
        <v>3</v>
      </c>
      <c r="B12" s="46"/>
      <c r="C12" s="35"/>
      <c r="D12" s="35"/>
      <c r="E12" s="37"/>
      <c r="F12" s="37"/>
      <c r="G12" s="4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285"/>
    </row>
    <row r="13" spans="1:26" s="299" customFormat="1">
      <c r="A13" s="126">
        <v>4</v>
      </c>
      <c r="B13" s="224"/>
      <c r="C13" s="126"/>
      <c r="D13" s="126"/>
      <c r="E13" s="225"/>
      <c r="F13" s="225"/>
      <c r="G13" s="153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51"/>
      <c r="U13" s="292"/>
    </row>
    <row r="14" spans="1:26" s="77" customFormat="1">
      <c r="G14" s="257"/>
      <c r="H14" s="385"/>
      <c r="I14" s="386"/>
      <c r="J14" s="385"/>
      <c r="K14" s="386"/>
      <c r="L14" s="386"/>
      <c r="M14" s="386"/>
      <c r="N14" s="385"/>
      <c r="O14" s="386"/>
      <c r="P14" s="385"/>
      <c r="Q14" s="386"/>
      <c r="R14" s="385"/>
      <c r="S14" s="386"/>
      <c r="T14" s="387"/>
    </row>
    <row r="15" spans="1:26" s="378" customFormat="1" ht="20.100000000000001" customHeight="1">
      <c r="A15" s="410" t="s">
        <v>267</v>
      </c>
      <c r="B15" s="410"/>
      <c r="C15" s="410"/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377"/>
      <c r="W15" s="377"/>
    </row>
    <row r="16" spans="1:26" s="378" customFormat="1" ht="20.100000000000001" customHeight="1">
      <c r="A16" s="373" t="s">
        <v>262</v>
      </c>
      <c r="B16" s="431" t="s">
        <v>268</v>
      </c>
      <c r="C16" s="431"/>
      <c r="D16" s="431"/>
      <c r="E16" s="376"/>
      <c r="F16" s="376"/>
      <c r="G16" s="377"/>
      <c r="H16" s="376"/>
      <c r="I16" s="377"/>
      <c r="J16" s="376"/>
      <c r="K16" s="377"/>
      <c r="L16" s="377"/>
      <c r="M16" s="377"/>
      <c r="N16" s="376"/>
      <c r="O16" s="377"/>
      <c r="P16" s="376"/>
      <c r="Q16" s="377"/>
      <c r="R16" s="376"/>
      <c r="S16" s="377"/>
      <c r="T16" s="377"/>
      <c r="U16" s="377"/>
      <c r="V16" s="377"/>
      <c r="W16" s="377"/>
    </row>
    <row r="17" spans="2:20" s="379" customFormat="1" ht="21.75">
      <c r="B17" s="379" t="s">
        <v>269</v>
      </c>
      <c r="G17" s="380"/>
      <c r="H17" s="376"/>
      <c r="I17" s="374"/>
      <c r="J17" s="376"/>
      <c r="K17" s="374"/>
      <c r="L17" s="374"/>
      <c r="M17" s="374"/>
      <c r="N17" s="376"/>
      <c r="O17" s="374"/>
      <c r="P17" s="376"/>
      <c r="Q17" s="374"/>
      <c r="R17" s="376"/>
      <c r="S17" s="374"/>
      <c r="T17" s="374"/>
    </row>
    <row r="18" spans="2:20"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42"/>
    </row>
    <row r="19" spans="2:20"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68"/>
    </row>
    <row r="20" spans="2:20"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92"/>
    </row>
    <row r="21" spans="2:20">
      <c r="H21" s="304"/>
      <c r="I21" s="305"/>
      <c r="J21" s="304"/>
      <c r="K21" s="305"/>
      <c r="L21" s="305"/>
      <c r="M21" s="305"/>
      <c r="N21" s="304"/>
      <c r="O21" s="305"/>
      <c r="P21" s="304"/>
      <c r="Q21" s="305"/>
      <c r="R21" s="304"/>
      <c r="S21" s="305"/>
      <c r="T21" s="405"/>
    </row>
    <row r="22" spans="2:20">
      <c r="H22" s="338"/>
      <c r="I22" s="363"/>
      <c r="J22" s="338"/>
      <c r="K22" s="363"/>
      <c r="L22" s="363"/>
      <c r="M22" s="363"/>
      <c r="N22" s="338"/>
      <c r="O22" s="363"/>
      <c r="P22" s="338"/>
      <c r="Q22" s="363"/>
      <c r="R22" s="338"/>
      <c r="S22" s="363"/>
      <c r="T22" s="401"/>
    </row>
    <row r="23" spans="2:20">
      <c r="H23" s="344"/>
      <c r="I23" s="347"/>
      <c r="J23" s="344"/>
      <c r="K23" s="347"/>
      <c r="L23" s="347"/>
      <c r="M23" s="347"/>
      <c r="N23" s="344"/>
      <c r="O23" s="347"/>
      <c r="P23" s="344"/>
      <c r="Q23" s="347"/>
      <c r="R23" s="344"/>
      <c r="S23" s="347"/>
      <c r="T23" s="368"/>
    </row>
    <row r="24" spans="2:20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77"/>
    </row>
    <row r="25" spans="2:20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74"/>
    </row>
    <row r="26" spans="2:20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2"/>
    </row>
    <row r="27" spans="2:20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95"/>
    </row>
    <row r="28" spans="2:20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05"/>
    </row>
    <row r="29" spans="2:20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71"/>
    </row>
    <row r="30" spans="2:20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68"/>
    </row>
    <row r="31" spans="2:20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77"/>
    </row>
    <row r="32" spans="2:20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74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20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20"/>
    </row>
    <row r="36" spans="8:20">
      <c r="T36" s="320"/>
    </row>
    <row r="37" spans="8:20">
      <c r="T37" s="320"/>
    </row>
    <row r="38" spans="8:20">
      <c r="T38" s="42"/>
    </row>
    <row r="39" spans="8:20">
      <c r="T39" s="341"/>
    </row>
    <row r="40" spans="8:20">
      <c r="T40" s="341"/>
    </row>
    <row r="41" spans="8:20">
      <c r="T41" s="342"/>
    </row>
    <row r="42" spans="8:20">
      <c r="T42" s="348"/>
    </row>
    <row r="43" spans="8:20">
      <c r="T43" s="362"/>
    </row>
    <row r="44" spans="8:20">
      <c r="T44" s="347"/>
    </row>
    <row r="45" spans="8:20">
      <c r="T45" s="342"/>
    </row>
    <row r="46" spans="8:20">
      <c r="T46" s="342"/>
    </row>
    <row r="47" spans="8:20">
      <c r="T47" s="342"/>
    </row>
    <row r="48" spans="8:20">
      <c r="T48" s="403"/>
    </row>
    <row r="49" spans="20:20">
      <c r="T49" s="387"/>
    </row>
    <row r="51" spans="20:20">
      <c r="T51" s="377"/>
    </row>
    <row r="52" spans="20:20">
      <c r="T52" s="374"/>
    </row>
    <row r="53" spans="20:20">
      <c r="T53" s="339"/>
    </row>
    <row r="56" spans="20:20">
      <c r="T56" s="377"/>
    </row>
    <row r="57" spans="20:20">
      <c r="T57" s="374"/>
    </row>
    <row r="59" spans="20:20">
      <c r="T59" s="377"/>
    </row>
    <row r="60" spans="20:20">
      <c r="T60" s="374"/>
    </row>
  </sheetData>
  <mergeCells count="19">
    <mergeCell ref="D5:D6"/>
    <mergeCell ref="E5:E6"/>
    <mergeCell ref="F5:F6"/>
    <mergeCell ref="T4:T6"/>
    <mergeCell ref="A15:U15"/>
    <mergeCell ref="B16:D16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44A6C-1723-490E-9270-4F1EC0C07DE4}">
  <sheetPr>
    <tabColor rgb="FFFFFF00"/>
  </sheetPr>
  <dimension ref="A1:Z63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1.625" style="2" customWidth="1"/>
    <col min="3" max="4" width="7.875" style="2" customWidth="1"/>
    <col min="5" max="5" width="14.1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1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271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1233200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215</v>
      </c>
      <c r="B9" s="49"/>
      <c r="C9" s="50"/>
      <c r="D9" s="50"/>
      <c r="E9" s="51"/>
      <c r="F9" s="51">
        <f t="shared" ref="F9:G9" si="1">SUM(F10:F20)</f>
        <v>1233200</v>
      </c>
      <c r="G9" s="52">
        <f t="shared" si="1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>
      <c r="A10" s="30">
        <v>1</v>
      </c>
      <c r="B10" s="31" t="s">
        <v>162</v>
      </c>
      <c r="C10" s="30">
        <v>15</v>
      </c>
      <c r="D10" s="30" t="s">
        <v>38</v>
      </c>
      <c r="E10" s="32">
        <v>30000</v>
      </c>
      <c r="F10" s="32">
        <f>C10*E10</f>
        <v>450000</v>
      </c>
      <c r="G10" s="3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54"/>
      <c r="U10" s="34">
        <f t="shared" ref="U10:U20" si="2">F10*10/10000000</f>
        <v>0.45</v>
      </c>
    </row>
    <row r="11" spans="1:26">
      <c r="A11" s="30">
        <v>2</v>
      </c>
      <c r="B11" s="31" t="s">
        <v>216</v>
      </c>
      <c r="C11" s="30">
        <v>7</v>
      </c>
      <c r="D11" s="30" t="s">
        <v>38</v>
      </c>
      <c r="E11" s="32">
        <v>22000</v>
      </c>
      <c r="F11" s="32">
        <f t="shared" ref="F11:F12" si="3">C11*E11</f>
        <v>154000</v>
      </c>
      <c r="G11" s="33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 t="shared" si="2"/>
        <v>0.154</v>
      </c>
    </row>
    <row r="12" spans="1:26">
      <c r="A12" s="30">
        <v>3</v>
      </c>
      <c r="B12" s="89" t="s">
        <v>217</v>
      </c>
      <c r="C12" s="30">
        <v>1</v>
      </c>
      <c r="D12" s="30" t="s">
        <v>12</v>
      </c>
      <c r="E12" s="32">
        <v>365600</v>
      </c>
      <c r="F12" s="32">
        <f t="shared" si="3"/>
        <v>365600</v>
      </c>
      <c r="G12" s="33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34">
        <f t="shared" si="2"/>
        <v>0.36559999999999998</v>
      </c>
    </row>
    <row r="13" spans="1:26">
      <c r="A13" s="30">
        <v>4</v>
      </c>
      <c r="B13" s="31" t="s">
        <v>218</v>
      </c>
      <c r="C13" s="30">
        <v>1</v>
      </c>
      <c r="D13" s="30" t="s">
        <v>38</v>
      </c>
      <c r="E13" s="32">
        <v>15000</v>
      </c>
      <c r="F13" s="32">
        <f>E13*C13</f>
        <v>15000</v>
      </c>
      <c r="G13" s="33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41"/>
      <c r="U13" s="34">
        <f t="shared" si="2"/>
        <v>1.4999999999999999E-2</v>
      </c>
    </row>
    <row r="14" spans="1:26">
      <c r="A14" s="30">
        <v>5</v>
      </c>
      <c r="B14" s="89" t="s">
        <v>219</v>
      </c>
      <c r="C14" s="30">
        <v>6</v>
      </c>
      <c r="D14" s="30" t="s">
        <v>38</v>
      </c>
      <c r="E14" s="32">
        <v>1500</v>
      </c>
      <c r="F14" s="32">
        <f t="shared" ref="F14:F19" si="4">E14*C14</f>
        <v>9000</v>
      </c>
      <c r="G14" s="33"/>
      <c r="H14" s="340"/>
      <c r="I14" s="341"/>
      <c r="J14" s="340"/>
      <c r="K14" s="341"/>
      <c r="L14" s="341"/>
      <c r="M14" s="341"/>
      <c r="N14" s="340"/>
      <c r="O14" s="341"/>
      <c r="P14" s="340"/>
      <c r="Q14" s="341"/>
      <c r="R14" s="340"/>
      <c r="S14" s="341"/>
      <c r="T14" s="342"/>
      <c r="U14" s="34">
        <f t="shared" si="2"/>
        <v>8.9999999999999993E-3</v>
      </c>
    </row>
    <row r="15" spans="1:26">
      <c r="A15" s="30">
        <v>6</v>
      </c>
      <c r="B15" s="31" t="s">
        <v>220</v>
      </c>
      <c r="C15" s="30">
        <v>10</v>
      </c>
      <c r="D15" s="30" t="s">
        <v>221</v>
      </c>
      <c r="E15" s="32">
        <v>9000</v>
      </c>
      <c r="F15" s="32">
        <f t="shared" si="4"/>
        <v>90000</v>
      </c>
      <c r="G15" s="33"/>
      <c r="H15" s="340"/>
      <c r="I15" s="341"/>
      <c r="J15" s="340"/>
      <c r="K15" s="341"/>
      <c r="L15" s="341"/>
      <c r="M15" s="341"/>
      <c r="N15" s="340"/>
      <c r="O15" s="341"/>
      <c r="P15" s="340"/>
      <c r="Q15" s="341"/>
      <c r="R15" s="340"/>
      <c r="S15" s="341"/>
      <c r="T15" s="341"/>
      <c r="U15" s="34">
        <f t="shared" si="2"/>
        <v>0.09</v>
      </c>
    </row>
    <row r="16" spans="1:26">
      <c r="A16" s="30">
        <v>7</v>
      </c>
      <c r="B16" s="89" t="s">
        <v>222</v>
      </c>
      <c r="C16" s="30">
        <v>3</v>
      </c>
      <c r="D16" s="30" t="s">
        <v>223</v>
      </c>
      <c r="E16" s="32">
        <v>7500</v>
      </c>
      <c r="F16" s="32">
        <f t="shared" si="4"/>
        <v>22500</v>
      </c>
      <c r="G16" s="33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398"/>
      <c r="U16" s="34">
        <f t="shared" si="2"/>
        <v>2.2499999999999999E-2</v>
      </c>
    </row>
    <row r="17" spans="1:23">
      <c r="A17" s="30">
        <v>8</v>
      </c>
      <c r="B17" s="89" t="s">
        <v>224</v>
      </c>
      <c r="C17" s="30">
        <v>2</v>
      </c>
      <c r="D17" s="30" t="s">
        <v>38</v>
      </c>
      <c r="E17" s="32">
        <v>6000</v>
      </c>
      <c r="F17" s="32">
        <f t="shared" si="4"/>
        <v>12000</v>
      </c>
      <c r="G17" s="33"/>
      <c r="H17" s="340"/>
      <c r="I17" s="341"/>
      <c r="J17" s="340"/>
      <c r="K17" s="341"/>
      <c r="L17" s="341"/>
      <c r="M17" s="341"/>
      <c r="N17" s="340"/>
      <c r="O17" s="341"/>
      <c r="P17" s="340"/>
      <c r="Q17" s="341"/>
      <c r="R17" s="340"/>
      <c r="S17" s="341"/>
      <c r="T17" s="395"/>
      <c r="U17" s="34">
        <f t="shared" si="2"/>
        <v>1.2E-2</v>
      </c>
    </row>
    <row r="18" spans="1:23">
      <c r="A18" s="30">
        <v>9</v>
      </c>
      <c r="B18" s="31" t="s">
        <v>225</v>
      </c>
      <c r="C18" s="30">
        <v>1</v>
      </c>
      <c r="D18" s="30" t="s">
        <v>38</v>
      </c>
      <c r="E18" s="32">
        <v>70000</v>
      </c>
      <c r="F18" s="32">
        <f t="shared" si="4"/>
        <v>70000</v>
      </c>
      <c r="G18" s="33"/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42"/>
      <c r="U18" s="34">
        <f t="shared" si="2"/>
        <v>7.0000000000000007E-2</v>
      </c>
    </row>
    <row r="19" spans="1:23">
      <c r="A19" s="30">
        <v>10</v>
      </c>
      <c r="B19" s="31" t="s">
        <v>226</v>
      </c>
      <c r="C19" s="30">
        <v>1</v>
      </c>
      <c r="D19" s="30" t="s">
        <v>38</v>
      </c>
      <c r="E19" s="32">
        <v>25100</v>
      </c>
      <c r="F19" s="32">
        <f t="shared" si="4"/>
        <v>25100</v>
      </c>
      <c r="G19" s="33"/>
      <c r="H19" s="340"/>
      <c r="I19" s="341"/>
      <c r="J19" s="340"/>
      <c r="K19" s="341"/>
      <c r="L19" s="341"/>
      <c r="M19" s="341"/>
      <c r="N19" s="340"/>
      <c r="O19" s="341"/>
      <c r="P19" s="340"/>
      <c r="Q19" s="341"/>
      <c r="R19" s="340"/>
      <c r="S19" s="341"/>
      <c r="T19" s="342"/>
      <c r="U19" s="34">
        <f t="shared" si="2"/>
        <v>2.5100000000000001E-2</v>
      </c>
    </row>
    <row r="20" spans="1:23">
      <c r="A20" s="81">
        <v>11</v>
      </c>
      <c r="B20" s="80" t="s">
        <v>227</v>
      </c>
      <c r="C20" s="81">
        <v>1</v>
      </c>
      <c r="D20" s="81" t="s">
        <v>38</v>
      </c>
      <c r="E20" s="231">
        <v>20000</v>
      </c>
      <c r="F20" s="231">
        <f>E20*C20</f>
        <v>20000</v>
      </c>
      <c r="G20" s="166"/>
      <c r="H20" s="340"/>
      <c r="I20" s="342"/>
      <c r="J20" s="340"/>
      <c r="K20" s="342"/>
      <c r="L20" s="342"/>
      <c r="M20" s="342"/>
      <c r="N20" s="340"/>
      <c r="O20" s="342"/>
      <c r="P20" s="340"/>
      <c r="Q20" s="342"/>
      <c r="R20" s="340"/>
      <c r="S20" s="342"/>
      <c r="T20" s="341"/>
      <c r="U20" s="34">
        <f t="shared" si="2"/>
        <v>0.02</v>
      </c>
    </row>
    <row r="21" spans="1:23" s="290" customFormat="1">
      <c r="A21" s="35">
        <v>12</v>
      </c>
      <c r="B21" s="46"/>
      <c r="C21" s="35"/>
      <c r="D21" s="35"/>
      <c r="E21" s="37"/>
      <c r="F21" s="37"/>
      <c r="G21" s="42"/>
      <c r="H21" s="340"/>
      <c r="I21" s="342"/>
      <c r="J21" s="340"/>
      <c r="K21" s="342"/>
      <c r="L21" s="342"/>
      <c r="M21" s="342"/>
      <c r="N21" s="340"/>
      <c r="O21" s="342"/>
      <c r="P21" s="340"/>
      <c r="Q21" s="342"/>
      <c r="R21" s="340"/>
      <c r="S21" s="342"/>
      <c r="T21" s="398"/>
      <c r="U21" s="285"/>
    </row>
    <row r="22" spans="1:23" s="293" customFormat="1">
      <c r="A22" s="126">
        <v>13</v>
      </c>
      <c r="B22" s="224"/>
      <c r="C22" s="126"/>
      <c r="D22" s="126"/>
      <c r="E22" s="225"/>
      <c r="F22" s="225"/>
      <c r="G22" s="153"/>
      <c r="H22" s="350"/>
      <c r="I22" s="354"/>
      <c r="J22" s="350"/>
      <c r="K22" s="354"/>
      <c r="L22" s="354"/>
      <c r="M22" s="354"/>
      <c r="N22" s="350"/>
      <c r="O22" s="354"/>
      <c r="P22" s="350"/>
      <c r="Q22" s="354"/>
      <c r="R22" s="350"/>
      <c r="S22" s="354"/>
      <c r="T22" s="406"/>
      <c r="U22" s="292"/>
    </row>
    <row r="23" spans="1:23" s="77" customFormat="1">
      <c r="G23" s="257"/>
      <c r="H23" s="385"/>
      <c r="I23" s="387"/>
      <c r="J23" s="385"/>
      <c r="K23" s="387"/>
      <c r="L23" s="387"/>
      <c r="M23" s="387"/>
      <c r="N23" s="385"/>
      <c r="O23" s="387"/>
      <c r="P23" s="385"/>
      <c r="Q23" s="387"/>
      <c r="R23" s="385"/>
      <c r="S23" s="387"/>
      <c r="T23" s="387"/>
    </row>
    <row r="24" spans="1:23" s="378" customFormat="1" ht="20.100000000000001" customHeight="1">
      <c r="A24" s="410" t="s">
        <v>267</v>
      </c>
      <c r="B24" s="410"/>
      <c r="C24" s="410"/>
      <c r="D24" s="410"/>
      <c r="E24" s="410"/>
      <c r="F24" s="410"/>
      <c r="G24" s="410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  <c r="T24" s="410"/>
      <c r="U24" s="410"/>
      <c r="V24" s="377"/>
      <c r="W24" s="377"/>
    </row>
    <row r="25" spans="1:23" s="378" customFormat="1" ht="20.100000000000001" customHeight="1">
      <c r="A25" s="373" t="s">
        <v>262</v>
      </c>
      <c r="B25" s="431" t="s">
        <v>268</v>
      </c>
      <c r="C25" s="431"/>
      <c r="D25" s="431"/>
      <c r="E25" s="376"/>
      <c r="F25" s="376"/>
      <c r="G25" s="377"/>
      <c r="H25" s="376"/>
      <c r="I25" s="377"/>
      <c r="J25" s="376"/>
      <c r="K25" s="377"/>
      <c r="L25" s="377"/>
      <c r="M25" s="377"/>
      <c r="N25" s="376"/>
      <c r="O25" s="377"/>
      <c r="P25" s="376"/>
      <c r="Q25" s="377"/>
      <c r="R25" s="376"/>
      <c r="S25" s="377"/>
      <c r="T25" s="377"/>
      <c r="U25" s="377"/>
      <c r="V25" s="377"/>
      <c r="W25" s="377"/>
    </row>
    <row r="26" spans="1:23" s="379" customFormat="1" ht="21.75">
      <c r="B26" s="379" t="s">
        <v>269</v>
      </c>
      <c r="G26" s="380"/>
      <c r="H26" s="376"/>
      <c r="I26" s="374"/>
      <c r="J26" s="376"/>
      <c r="K26" s="374"/>
      <c r="L26" s="374"/>
      <c r="M26" s="374"/>
      <c r="N26" s="376"/>
      <c r="O26" s="374"/>
      <c r="P26" s="376"/>
      <c r="Q26" s="374"/>
      <c r="R26" s="376"/>
      <c r="S26" s="374"/>
      <c r="T26" s="374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77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74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2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95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05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71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68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77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74"/>
    </row>
    <row r="36" spans="8:20">
      <c r="T36" s="342"/>
    </row>
    <row r="37" spans="8:20">
      <c r="T37" s="320"/>
    </row>
    <row r="38" spans="8:20">
      <c r="T38" s="320"/>
    </row>
    <row r="39" spans="8:20">
      <c r="T39" s="320"/>
    </row>
    <row r="40" spans="8:20">
      <c r="T40" s="320"/>
    </row>
    <row r="41" spans="8:20">
      <c r="T41" s="42"/>
    </row>
    <row r="42" spans="8:20">
      <c r="T42" s="341"/>
    </row>
    <row r="43" spans="8:20">
      <c r="T43" s="341"/>
    </row>
    <row r="44" spans="8:20">
      <c r="T44" s="342"/>
    </row>
    <row r="45" spans="8:20">
      <c r="T45" s="348"/>
    </row>
    <row r="46" spans="8:20">
      <c r="T46" s="362"/>
    </row>
    <row r="47" spans="8:20">
      <c r="T47" s="347"/>
    </row>
    <row r="48" spans="8:20">
      <c r="T48" s="342"/>
    </row>
    <row r="49" spans="20:20">
      <c r="T49" s="342"/>
    </row>
    <row r="50" spans="20:20">
      <c r="T50" s="342"/>
    </row>
    <row r="51" spans="20:20">
      <c r="T51" s="403"/>
    </row>
    <row r="52" spans="20:20">
      <c r="T52" s="387"/>
    </row>
    <row r="54" spans="20:20">
      <c r="T54" s="377"/>
    </row>
    <row r="55" spans="20:20">
      <c r="T55" s="374"/>
    </row>
    <row r="56" spans="20:20">
      <c r="T56" s="339"/>
    </row>
    <row r="59" spans="20:20">
      <c r="T59" s="377"/>
    </row>
    <row r="60" spans="20:20">
      <c r="T60" s="374"/>
    </row>
    <row r="62" spans="20:20">
      <c r="T62" s="377"/>
    </row>
    <row r="63" spans="20:20">
      <c r="T63" s="374"/>
    </row>
  </sheetData>
  <mergeCells count="19">
    <mergeCell ref="D5:D6"/>
    <mergeCell ref="E5:E6"/>
    <mergeCell ref="F5:F6"/>
    <mergeCell ref="T4:T6"/>
    <mergeCell ref="A24:U24"/>
    <mergeCell ref="B25:D25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CDC81-66B2-4A14-A604-87756865A32D}">
  <sheetPr>
    <tabColor rgb="FFFFFF00"/>
  </sheetPr>
  <dimension ref="A1:Z66"/>
  <sheetViews>
    <sheetView view="pageBreakPreview" zoomScaleSheetLayoutView="100" workbookViewId="0">
      <selection activeCell="B4" sqref="B4:B6"/>
    </sheetView>
  </sheetViews>
  <sheetFormatPr defaultColWidth="9.125" defaultRowHeight="24"/>
  <cols>
    <col min="1" max="1" width="5.25" style="2" customWidth="1"/>
    <col min="2" max="2" width="54.625" style="2" customWidth="1"/>
    <col min="3" max="3" width="6.5" style="2" customWidth="1"/>
    <col min="4" max="4" width="7.875" style="2" customWidth="1"/>
    <col min="5" max="5" width="12.7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1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271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701900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228</v>
      </c>
      <c r="B9" s="49"/>
      <c r="C9" s="50"/>
      <c r="D9" s="50"/>
      <c r="E9" s="67"/>
      <c r="F9" s="51">
        <f t="shared" ref="F9" si="1">SUM(F10:F11)</f>
        <v>701900</v>
      </c>
      <c r="G9" s="52">
        <f t="shared" ref="G9" si="2">SUM(G10:G11)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240">
        <v>1</v>
      </c>
      <c r="B10" s="241" t="s">
        <v>229</v>
      </c>
      <c r="C10" s="240">
        <v>1</v>
      </c>
      <c r="D10" s="240" t="s">
        <v>12</v>
      </c>
      <c r="E10" s="242">
        <v>351900</v>
      </c>
      <c r="F10" s="243">
        <v>351900</v>
      </c>
      <c r="G10" s="244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54"/>
      <c r="U10" s="34">
        <f>F10*10/10000000</f>
        <v>0.35189999999999999</v>
      </c>
    </row>
    <row r="11" spans="1:26" s="77" customFormat="1">
      <c r="A11" s="81">
        <v>2</v>
      </c>
      <c r="B11" s="270" t="s">
        <v>230</v>
      </c>
      <c r="C11" s="81">
        <v>1</v>
      </c>
      <c r="D11" s="81" t="s">
        <v>38</v>
      </c>
      <c r="E11" s="231">
        <v>350000</v>
      </c>
      <c r="F11" s="231">
        <f t="shared" ref="F11" si="3">C11*E11</f>
        <v>350000</v>
      </c>
      <c r="G11" s="166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>F11*10/10000000</f>
        <v>0.35</v>
      </c>
    </row>
    <row r="12" spans="1:26" s="77" customFormat="1">
      <c r="A12" s="35">
        <v>3</v>
      </c>
      <c r="B12" s="47"/>
      <c r="C12" s="35"/>
      <c r="D12" s="35"/>
      <c r="E12" s="37"/>
      <c r="F12" s="37"/>
      <c r="G12" s="4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34"/>
    </row>
    <row r="13" spans="1:26" s="77" customFormat="1">
      <c r="A13" s="126">
        <v>4</v>
      </c>
      <c r="B13" s="137"/>
      <c r="C13" s="126"/>
      <c r="D13" s="126"/>
      <c r="E13" s="225"/>
      <c r="F13" s="225"/>
      <c r="G13" s="153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51"/>
      <c r="U13" s="34"/>
    </row>
    <row r="14" spans="1:26" s="77" customFormat="1">
      <c r="G14" s="257"/>
      <c r="H14" s="385"/>
      <c r="I14" s="386"/>
      <c r="J14" s="385"/>
      <c r="K14" s="386"/>
      <c r="L14" s="386"/>
      <c r="M14" s="386"/>
      <c r="N14" s="385"/>
      <c r="O14" s="386"/>
      <c r="P14" s="385"/>
      <c r="Q14" s="386"/>
      <c r="R14" s="385"/>
      <c r="S14" s="386"/>
      <c r="T14" s="387"/>
    </row>
    <row r="15" spans="1:26" s="378" customFormat="1" ht="20.100000000000001" customHeight="1">
      <c r="A15" s="410" t="s">
        <v>267</v>
      </c>
      <c r="B15" s="410"/>
      <c r="C15" s="410"/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377"/>
      <c r="W15" s="377"/>
    </row>
    <row r="16" spans="1:26" s="378" customFormat="1" ht="20.100000000000001" customHeight="1">
      <c r="A16" s="373" t="s">
        <v>262</v>
      </c>
      <c r="B16" s="431" t="s">
        <v>268</v>
      </c>
      <c r="C16" s="431"/>
      <c r="D16" s="431"/>
      <c r="E16" s="376"/>
      <c r="F16" s="376"/>
      <c r="G16" s="377"/>
      <c r="H16" s="376"/>
      <c r="I16" s="377"/>
      <c r="J16" s="376"/>
      <c r="K16" s="377"/>
      <c r="L16" s="377"/>
      <c r="M16" s="377"/>
      <c r="N16" s="376"/>
      <c r="O16" s="377"/>
      <c r="P16" s="376"/>
      <c r="Q16" s="377"/>
      <c r="R16" s="376"/>
      <c r="S16" s="377"/>
      <c r="T16" s="377"/>
      <c r="U16" s="377"/>
      <c r="V16" s="377"/>
      <c r="W16" s="377"/>
    </row>
    <row r="17" spans="2:20" s="379" customFormat="1" ht="21.75">
      <c r="B17" s="379" t="s">
        <v>269</v>
      </c>
      <c r="G17" s="380"/>
      <c r="H17" s="376"/>
      <c r="I17" s="374"/>
      <c r="J17" s="376"/>
      <c r="K17" s="374"/>
      <c r="L17" s="374"/>
      <c r="M17" s="374"/>
      <c r="N17" s="376"/>
      <c r="O17" s="374"/>
      <c r="P17" s="376"/>
      <c r="Q17" s="374"/>
      <c r="R17" s="376"/>
      <c r="S17" s="374"/>
      <c r="T17" s="374"/>
    </row>
    <row r="18" spans="2:20"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41"/>
    </row>
    <row r="19" spans="2:20"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398"/>
    </row>
    <row r="20" spans="2:20"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95"/>
    </row>
    <row r="21" spans="2:20"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42"/>
    </row>
    <row r="22" spans="2:20">
      <c r="H22" s="340"/>
      <c r="I22" s="341"/>
      <c r="J22" s="340"/>
      <c r="K22" s="341"/>
      <c r="L22" s="341"/>
      <c r="M22" s="341"/>
      <c r="N22" s="340"/>
      <c r="O22" s="341"/>
      <c r="P22" s="340"/>
      <c r="Q22" s="341"/>
      <c r="R22" s="340"/>
      <c r="S22" s="341"/>
      <c r="T22" s="342"/>
    </row>
    <row r="23" spans="2:20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1"/>
    </row>
    <row r="24" spans="2:20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98"/>
    </row>
    <row r="25" spans="2:20">
      <c r="H25" s="304"/>
      <c r="I25" s="348"/>
      <c r="J25" s="304"/>
      <c r="K25" s="348"/>
      <c r="L25" s="348"/>
      <c r="M25" s="348"/>
      <c r="N25" s="304"/>
      <c r="O25" s="348"/>
      <c r="P25" s="304"/>
      <c r="Q25" s="348"/>
      <c r="R25" s="304"/>
      <c r="S25" s="348"/>
      <c r="T25" s="406"/>
    </row>
    <row r="26" spans="2:20">
      <c r="H26" s="344"/>
      <c r="I26" s="347"/>
      <c r="J26" s="344"/>
      <c r="K26" s="347"/>
      <c r="L26" s="347"/>
      <c r="M26" s="347"/>
      <c r="N26" s="344"/>
      <c r="O26" s="347"/>
      <c r="P26" s="344"/>
      <c r="Q26" s="347"/>
      <c r="R26" s="344"/>
      <c r="S26" s="347"/>
      <c r="T26" s="387"/>
    </row>
    <row r="27" spans="2:20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68"/>
    </row>
    <row r="28" spans="2:20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77"/>
    </row>
    <row r="29" spans="2:20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74"/>
    </row>
    <row r="30" spans="2:20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77"/>
    </row>
    <row r="31" spans="2:20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74"/>
    </row>
    <row r="32" spans="2:20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95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05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71"/>
    </row>
    <row r="36" spans="8:20">
      <c r="T36" s="368"/>
    </row>
    <row r="37" spans="8:20">
      <c r="T37" s="377"/>
    </row>
    <row r="38" spans="8:20">
      <c r="T38" s="374"/>
    </row>
    <row r="39" spans="8:20">
      <c r="T39" s="342"/>
    </row>
    <row r="40" spans="8:20">
      <c r="T40" s="320"/>
    </row>
    <row r="41" spans="8:20">
      <c r="T41" s="320"/>
    </row>
    <row r="42" spans="8:20">
      <c r="T42" s="320"/>
    </row>
    <row r="43" spans="8:20">
      <c r="T43" s="320"/>
    </row>
    <row r="44" spans="8:20">
      <c r="T44" s="42"/>
    </row>
    <row r="45" spans="8:20">
      <c r="T45" s="341"/>
    </row>
    <row r="46" spans="8:20">
      <c r="T46" s="341"/>
    </row>
    <row r="47" spans="8:20">
      <c r="T47" s="342"/>
    </row>
    <row r="48" spans="8:20">
      <c r="T48" s="348"/>
    </row>
    <row r="49" spans="20:20">
      <c r="T49" s="362"/>
    </row>
    <row r="50" spans="20:20">
      <c r="T50" s="347"/>
    </row>
    <row r="51" spans="20:20">
      <c r="T51" s="342"/>
    </row>
    <row r="52" spans="20:20">
      <c r="T52" s="342"/>
    </row>
    <row r="53" spans="20:20">
      <c r="T53" s="342"/>
    </row>
    <row r="54" spans="20:20">
      <c r="T54" s="403"/>
    </row>
    <row r="55" spans="20:20">
      <c r="T55" s="387"/>
    </row>
    <row r="57" spans="20:20">
      <c r="T57" s="377"/>
    </row>
    <row r="58" spans="20:20">
      <c r="T58" s="374"/>
    </row>
    <row r="59" spans="20:20">
      <c r="T59" s="339"/>
    </row>
    <row r="62" spans="20:20">
      <c r="T62" s="377"/>
    </row>
    <row r="63" spans="20:20">
      <c r="T63" s="374"/>
    </row>
    <row r="65" spans="20:20">
      <c r="T65" s="377"/>
    </row>
    <row r="66" spans="20:20">
      <c r="T66" s="374"/>
    </row>
  </sheetData>
  <mergeCells count="19">
    <mergeCell ref="D5:D6"/>
    <mergeCell ref="E5:E6"/>
    <mergeCell ref="F5:F6"/>
    <mergeCell ref="T4:T6"/>
    <mergeCell ref="A15:U15"/>
    <mergeCell ref="B16:D16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1" orientation="landscape" r:id="rId1"/>
  <headerFooter alignWithMargins="0">
    <oddFooter>&amp;C&amp;P/&amp;N&amp;R&amp;A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547B-55D9-4482-A7EB-CB7D35DA9D27}">
  <sheetPr>
    <tabColor rgb="FFFFFF00"/>
  </sheetPr>
  <dimension ref="A1:Z69"/>
  <sheetViews>
    <sheetView view="pageBreakPreview" zoomScaleSheetLayoutView="100" workbookViewId="0">
      <selection activeCell="T1" sqref="T1"/>
    </sheetView>
  </sheetViews>
  <sheetFormatPr defaultColWidth="9.125" defaultRowHeight="24"/>
  <cols>
    <col min="1" max="1" width="5.25" style="2" customWidth="1"/>
    <col min="2" max="2" width="52.5" style="2" customWidth="1"/>
    <col min="3" max="3" width="6.25" style="2" customWidth="1"/>
    <col min="4" max="4" width="7.875" style="2" customWidth="1"/>
    <col min="5" max="5" width="13.7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1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271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314900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231</v>
      </c>
      <c r="B9" s="49"/>
      <c r="C9" s="50"/>
      <c r="D9" s="50"/>
      <c r="E9" s="67"/>
      <c r="F9" s="51">
        <f t="shared" ref="F9:G9" si="1">SUM(F10:F12)</f>
        <v>314900</v>
      </c>
      <c r="G9" s="52">
        <f t="shared" si="1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30">
        <v>1</v>
      </c>
      <c r="B10" s="76" t="s">
        <v>232</v>
      </c>
      <c r="C10" s="30">
        <v>1</v>
      </c>
      <c r="D10" s="30" t="s">
        <v>38</v>
      </c>
      <c r="E10" s="232">
        <v>200000</v>
      </c>
      <c r="F10" s="232">
        <f>C10*E10</f>
        <v>200000</v>
      </c>
      <c r="G10" s="23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407"/>
      <c r="U10" s="34">
        <f>F10*10/10000000</f>
        <v>0.2</v>
      </c>
    </row>
    <row r="11" spans="1:26" s="77" customFormat="1">
      <c r="A11" s="30">
        <v>2</v>
      </c>
      <c r="B11" s="134" t="s">
        <v>233</v>
      </c>
      <c r="C11" s="30">
        <v>1</v>
      </c>
      <c r="D11" s="30" t="s">
        <v>12</v>
      </c>
      <c r="E11" s="32">
        <v>99500</v>
      </c>
      <c r="F11" s="32">
        <f>C11*E11</f>
        <v>99500</v>
      </c>
      <c r="G11" s="33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>F11*10/10000000</f>
        <v>9.9500000000000005E-2</v>
      </c>
    </row>
    <row r="12" spans="1:26" s="77" customFormat="1">
      <c r="A12" s="81">
        <v>3</v>
      </c>
      <c r="B12" s="300" t="s">
        <v>234</v>
      </c>
      <c r="C12" s="81">
        <v>4</v>
      </c>
      <c r="D12" s="81" t="s">
        <v>157</v>
      </c>
      <c r="E12" s="231">
        <v>3850</v>
      </c>
      <c r="F12" s="199">
        <f>C12*E12</f>
        <v>15400</v>
      </c>
      <c r="G12" s="72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60"/>
      <c r="S12" s="360"/>
      <c r="T12" s="342"/>
      <c r="U12" s="34">
        <f>F12*10/10000000</f>
        <v>1.54E-2</v>
      </c>
    </row>
    <row r="13" spans="1:26" s="298" customFormat="1">
      <c r="A13" s="81">
        <v>4</v>
      </c>
      <c r="B13" s="300"/>
      <c r="C13" s="81"/>
      <c r="D13" s="81"/>
      <c r="E13" s="231"/>
      <c r="F13" s="231"/>
      <c r="G13" s="166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41"/>
      <c r="U13" s="285"/>
    </row>
    <row r="14" spans="1:26" s="299" customFormat="1">
      <c r="A14" s="126">
        <v>5</v>
      </c>
      <c r="B14" s="137"/>
      <c r="C14" s="126"/>
      <c r="D14" s="126"/>
      <c r="E14" s="225"/>
      <c r="F14" s="225"/>
      <c r="G14" s="153"/>
      <c r="H14" s="350"/>
      <c r="I14" s="351"/>
      <c r="J14" s="350"/>
      <c r="K14" s="351"/>
      <c r="L14" s="351"/>
      <c r="M14" s="351"/>
      <c r="N14" s="350"/>
      <c r="O14" s="351"/>
      <c r="P14" s="350"/>
      <c r="Q14" s="351"/>
      <c r="R14" s="350"/>
      <c r="S14" s="351"/>
      <c r="T14" s="339"/>
      <c r="U14" s="292"/>
    </row>
    <row r="15" spans="1:26" s="77" customFormat="1">
      <c r="G15" s="257"/>
      <c r="H15" s="385"/>
      <c r="I15" s="386"/>
      <c r="J15" s="385"/>
      <c r="K15" s="386"/>
      <c r="L15" s="386"/>
      <c r="M15" s="386"/>
      <c r="N15" s="385"/>
      <c r="O15" s="386"/>
      <c r="P15" s="385"/>
      <c r="Q15" s="386"/>
      <c r="R15" s="385"/>
      <c r="S15" s="386"/>
      <c r="T15" s="386"/>
    </row>
    <row r="16" spans="1:26" s="378" customFormat="1" ht="20.100000000000001" customHeight="1">
      <c r="A16" s="410" t="s">
        <v>267</v>
      </c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410"/>
      <c r="U16" s="410"/>
      <c r="V16" s="377"/>
      <c r="W16" s="377"/>
    </row>
    <row r="17" spans="1:23" s="378" customFormat="1" ht="20.100000000000001" customHeight="1">
      <c r="A17" s="373" t="s">
        <v>262</v>
      </c>
      <c r="B17" s="431" t="s">
        <v>268</v>
      </c>
      <c r="C17" s="431"/>
      <c r="D17" s="431"/>
      <c r="E17" s="376"/>
      <c r="F17" s="376"/>
      <c r="G17" s="377"/>
      <c r="H17" s="376"/>
      <c r="I17" s="377"/>
      <c r="J17" s="376"/>
      <c r="K17" s="377"/>
      <c r="L17" s="377"/>
      <c r="M17" s="377"/>
      <c r="N17" s="376"/>
      <c r="O17" s="377"/>
      <c r="P17" s="376"/>
      <c r="Q17" s="377"/>
      <c r="R17" s="376"/>
      <c r="S17" s="377"/>
      <c r="T17" s="377"/>
      <c r="U17" s="377"/>
      <c r="V17" s="377"/>
      <c r="W17" s="377"/>
    </row>
    <row r="18" spans="1:23" s="379" customFormat="1" ht="21.75">
      <c r="B18" s="379" t="s">
        <v>269</v>
      </c>
      <c r="G18" s="380"/>
      <c r="H18" s="376"/>
      <c r="I18" s="374"/>
      <c r="J18" s="376"/>
      <c r="K18" s="374"/>
      <c r="L18" s="374"/>
      <c r="M18" s="374"/>
      <c r="N18" s="376"/>
      <c r="O18" s="374"/>
      <c r="P18" s="376"/>
      <c r="Q18" s="374"/>
      <c r="R18" s="376"/>
      <c r="S18" s="374"/>
      <c r="T18" s="374"/>
    </row>
    <row r="19" spans="1:23"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377"/>
    </row>
    <row r="20" spans="1:23"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74"/>
    </row>
    <row r="21" spans="1:23"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41"/>
    </row>
    <row r="22" spans="1:23">
      <c r="H22" s="340"/>
      <c r="I22" s="341"/>
      <c r="J22" s="340"/>
      <c r="K22" s="341"/>
      <c r="L22" s="341"/>
      <c r="M22" s="341"/>
      <c r="N22" s="340"/>
      <c r="O22" s="341"/>
      <c r="P22" s="340"/>
      <c r="Q22" s="341"/>
      <c r="R22" s="340"/>
      <c r="S22" s="341"/>
      <c r="T22" s="398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95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2"/>
    </row>
    <row r="25" spans="1:23">
      <c r="H25" s="304"/>
      <c r="I25" s="348"/>
      <c r="J25" s="304"/>
      <c r="K25" s="348"/>
      <c r="L25" s="348"/>
      <c r="M25" s="348"/>
      <c r="N25" s="304"/>
      <c r="O25" s="348"/>
      <c r="P25" s="304"/>
      <c r="Q25" s="348"/>
      <c r="R25" s="304"/>
      <c r="S25" s="348"/>
      <c r="T25" s="342"/>
    </row>
    <row r="26" spans="1:23">
      <c r="H26" s="344"/>
      <c r="I26" s="347"/>
      <c r="J26" s="344"/>
      <c r="K26" s="347"/>
      <c r="L26" s="347"/>
      <c r="M26" s="347"/>
      <c r="N26" s="344"/>
      <c r="O26" s="347"/>
      <c r="P26" s="344"/>
      <c r="Q26" s="347"/>
      <c r="R26" s="344"/>
      <c r="S26" s="347"/>
      <c r="T26" s="341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98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406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87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68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77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74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77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74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2"/>
    </row>
    <row r="36" spans="8:20">
      <c r="T36" s="395"/>
    </row>
    <row r="37" spans="8:20">
      <c r="T37" s="305"/>
    </row>
    <row r="38" spans="8:20">
      <c r="T38" s="371"/>
    </row>
    <row r="39" spans="8:20">
      <c r="T39" s="368"/>
    </row>
    <row r="40" spans="8:20">
      <c r="T40" s="377"/>
    </row>
    <row r="41" spans="8:20">
      <c r="T41" s="374"/>
    </row>
    <row r="42" spans="8:20">
      <c r="T42" s="342"/>
    </row>
    <row r="43" spans="8:20">
      <c r="T43" s="320"/>
    </row>
    <row r="44" spans="8:20">
      <c r="T44" s="320"/>
    </row>
    <row r="45" spans="8:20">
      <c r="T45" s="320"/>
    </row>
    <row r="46" spans="8:20">
      <c r="T46" s="320"/>
    </row>
    <row r="47" spans="8:20">
      <c r="T47" s="42"/>
    </row>
    <row r="48" spans="8:20">
      <c r="T48" s="341"/>
    </row>
    <row r="49" spans="20:20">
      <c r="T49" s="341"/>
    </row>
    <row r="50" spans="20:20">
      <c r="T50" s="342"/>
    </row>
    <row r="51" spans="20:20">
      <c r="T51" s="348"/>
    </row>
    <row r="52" spans="20:20">
      <c r="T52" s="362"/>
    </row>
    <row r="53" spans="20:20">
      <c r="T53" s="347"/>
    </row>
    <row r="54" spans="20:20">
      <c r="T54" s="342"/>
    </row>
    <row r="55" spans="20:20">
      <c r="T55" s="342"/>
    </row>
    <row r="56" spans="20:20">
      <c r="T56" s="342"/>
    </row>
    <row r="57" spans="20:20">
      <c r="T57" s="403"/>
    </row>
    <row r="58" spans="20:20">
      <c r="T58" s="387"/>
    </row>
    <row r="60" spans="20:20">
      <c r="T60" s="377"/>
    </row>
    <row r="61" spans="20:20">
      <c r="T61" s="374"/>
    </row>
    <row r="62" spans="20:20">
      <c r="T62" s="339"/>
    </row>
    <row r="65" spans="20:20">
      <c r="T65" s="377"/>
    </row>
    <row r="66" spans="20:20">
      <c r="T66" s="374"/>
    </row>
    <row r="68" spans="20:20">
      <c r="T68" s="377"/>
    </row>
    <row r="69" spans="20:20">
      <c r="T69" s="374"/>
    </row>
  </sheetData>
  <mergeCells count="19">
    <mergeCell ref="D5:D6"/>
    <mergeCell ref="E5:E6"/>
    <mergeCell ref="F5:F6"/>
    <mergeCell ref="T4:T6"/>
    <mergeCell ref="A16:U16"/>
    <mergeCell ref="B17:D17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2E0C7-7551-4654-A7B1-B24AA1288A4B}">
  <sheetPr>
    <tabColor theme="5" tint="0.39997558519241921"/>
  </sheetPr>
  <dimension ref="A1:W71"/>
  <sheetViews>
    <sheetView tabSelected="1" view="pageBreakPreview" zoomScaleSheetLayoutView="100" workbookViewId="0">
      <selection activeCell="G9" sqref="G9"/>
    </sheetView>
  </sheetViews>
  <sheetFormatPr defaultColWidth="9.125" defaultRowHeight="24"/>
  <cols>
    <col min="1" max="1" width="5.25" style="2" customWidth="1"/>
    <col min="2" max="2" width="67.25" style="2" customWidth="1"/>
    <col min="3" max="3" width="7.125" style="306" customWidth="1"/>
    <col min="4" max="4" width="7.125" style="325" customWidth="1"/>
    <col min="5" max="5" width="7.125" style="306" customWidth="1"/>
    <col min="6" max="8" width="7.125" style="325" customWidth="1"/>
    <col min="9" max="9" width="7.125" style="306" customWidth="1"/>
    <col min="10" max="10" width="7.125" style="325" customWidth="1"/>
    <col min="11" max="11" width="7.125" style="306" customWidth="1"/>
    <col min="12" max="12" width="7.125" style="325" customWidth="1"/>
    <col min="13" max="13" width="7.125" style="306" customWidth="1"/>
    <col min="14" max="14" width="7.125" style="325" customWidth="1"/>
    <col min="15" max="15" width="11.125" style="325" customWidth="1"/>
    <col min="16" max="16" width="13.25" style="2" customWidth="1"/>
    <col min="17" max="17" width="11.625" style="2" bestFit="1" customWidth="1"/>
    <col min="18" max="18" width="9.875" style="2" bestFit="1" customWidth="1"/>
    <col min="19" max="19" width="14.125" style="2" customWidth="1"/>
    <col min="20" max="20" width="21.875" style="2" customWidth="1"/>
    <col min="21" max="21" width="15.375" style="2" customWidth="1"/>
    <col min="22" max="16384" width="9.125" style="2"/>
  </cols>
  <sheetData>
    <row r="1" spans="1:23" ht="27.75">
      <c r="A1" s="412" t="s">
        <v>274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53" t="s">
        <v>276</v>
      </c>
    </row>
    <row r="2" spans="1:23" ht="27.75">
      <c r="A2" s="412" t="s">
        <v>277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</row>
    <row r="3" spans="1:23" s="4" customFormat="1">
      <c r="A3" s="3"/>
      <c r="C3" s="303"/>
      <c r="D3" s="303"/>
      <c r="E3" s="303"/>
      <c r="F3" s="318"/>
      <c r="G3" s="318"/>
      <c r="H3" s="318"/>
      <c r="I3" s="303"/>
      <c r="J3" s="318"/>
      <c r="K3" s="303"/>
      <c r="L3" s="318"/>
      <c r="M3" s="319"/>
      <c r="N3" s="318"/>
      <c r="O3" s="318"/>
    </row>
    <row r="4" spans="1:23" s="6" customFormat="1" ht="24" customHeight="1">
      <c r="A4" s="429" t="s">
        <v>0</v>
      </c>
      <c r="B4" s="415" t="s">
        <v>1</v>
      </c>
      <c r="C4" s="425" t="s">
        <v>261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26"/>
      <c r="O4" s="432" t="s">
        <v>271</v>
      </c>
    </row>
    <row r="5" spans="1:23" s="6" customFormat="1" ht="24" customHeight="1">
      <c r="A5" s="429"/>
      <c r="B5" s="415"/>
      <c r="C5" s="424">
        <v>2565</v>
      </c>
      <c r="D5" s="424"/>
      <c r="E5" s="424">
        <v>2566</v>
      </c>
      <c r="F5" s="424"/>
      <c r="G5" s="425">
        <v>2567</v>
      </c>
      <c r="H5" s="426"/>
      <c r="I5" s="424">
        <v>2568</v>
      </c>
      <c r="J5" s="424"/>
      <c r="K5" s="424">
        <v>2569</v>
      </c>
      <c r="L5" s="424"/>
      <c r="M5" s="424" t="s">
        <v>258</v>
      </c>
      <c r="N5" s="424"/>
      <c r="O5" s="433"/>
    </row>
    <row r="6" spans="1:23" s="6" customFormat="1" ht="51.75" customHeight="1">
      <c r="A6" s="430"/>
      <c r="B6" s="416"/>
      <c r="C6" s="335" t="s">
        <v>259</v>
      </c>
      <c r="D6" s="335" t="s">
        <v>260</v>
      </c>
      <c r="E6" s="335" t="s">
        <v>259</v>
      </c>
      <c r="F6" s="335" t="s">
        <v>260</v>
      </c>
      <c r="G6" s="335" t="s">
        <v>259</v>
      </c>
      <c r="H6" s="335" t="s">
        <v>260</v>
      </c>
      <c r="I6" s="335" t="s">
        <v>259</v>
      </c>
      <c r="J6" s="335" t="s">
        <v>260</v>
      </c>
      <c r="K6" s="335" t="s">
        <v>259</v>
      </c>
      <c r="L6" s="335" t="s">
        <v>260</v>
      </c>
      <c r="M6" s="335" t="s">
        <v>259</v>
      </c>
      <c r="N6" s="335" t="s">
        <v>260</v>
      </c>
      <c r="O6" s="434"/>
    </row>
    <row r="7" spans="1:23" s="14" customFormat="1">
      <c r="A7" s="7" t="s">
        <v>8</v>
      </c>
      <c r="B7" s="8"/>
      <c r="C7" s="329"/>
      <c r="D7" s="330"/>
      <c r="E7" s="329"/>
      <c r="F7" s="330"/>
      <c r="G7" s="330"/>
      <c r="H7" s="330"/>
      <c r="I7" s="329"/>
      <c r="J7" s="330"/>
      <c r="K7" s="329"/>
      <c r="L7" s="330"/>
      <c r="M7" s="329"/>
      <c r="N7" s="329"/>
      <c r="O7" s="329"/>
      <c r="P7" s="13" t="e">
        <f>#REF!+[5]EEC!L5+[5]แปรรูปอาหาร!L8</f>
        <v>#REF!</v>
      </c>
      <c r="S7" s="13" t="e">
        <f>#REF!+'[3]สรุปสิ่งก่อสร้าง ขอ64'!$H$5+[4]แปรรูปอาหาร!$H$8+[4]ยานยนต์!$H$8</f>
        <v>#REF!</v>
      </c>
      <c r="T7" s="15">
        <v>29831600</v>
      </c>
      <c r="U7" s="13" t="e">
        <f>S7+T7</f>
        <v>#REF!</v>
      </c>
    </row>
    <row r="8" spans="1:23" s="22" customFormat="1">
      <c r="A8" s="16" t="s">
        <v>278</v>
      </c>
      <c r="B8" s="17"/>
      <c r="C8" s="331"/>
      <c r="D8" s="332"/>
      <c r="E8" s="331"/>
      <c r="F8" s="332"/>
      <c r="G8" s="332"/>
      <c r="H8" s="332"/>
      <c r="I8" s="331"/>
      <c r="J8" s="332"/>
      <c r="K8" s="331"/>
      <c r="L8" s="332"/>
      <c r="M8" s="331"/>
      <c r="N8" s="331"/>
      <c r="O8" s="331"/>
      <c r="S8" s="23"/>
    </row>
    <row r="9" spans="1:23" s="77" customFormat="1">
      <c r="A9" s="30">
        <v>1</v>
      </c>
      <c r="B9" s="76"/>
      <c r="C9" s="336"/>
      <c r="D9" s="337"/>
      <c r="E9" s="336"/>
      <c r="F9" s="337"/>
      <c r="G9" s="337"/>
      <c r="H9" s="337"/>
      <c r="I9" s="336"/>
      <c r="J9" s="337"/>
      <c r="K9" s="336"/>
      <c r="L9" s="337"/>
      <c r="M9" s="336"/>
      <c r="N9" s="336"/>
      <c r="O9" s="407"/>
      <c r="P9" s="34" t="e">
        <f>#REF!*10/10000000</f>
        <v>#REF!</v>
      </c>
    </row>
    <row r="10" spans="1:23" s="77" customFormat="1">
      <c r="A10" s="30">
        <v>2</v>
      </c>
      <c r="B10" s="134"/>
      <c r="C10" s="322"/>
      <c r="D10" s="321"/>
      <c r="E10" s="322"/>
      <c r="F10" s="323"/>
      <c r="G10" s="323"/>
      <c r="H10" s="323"/>
      <c r="I10" s="322"/>
      <c r="J10" s="323"/>
      <c r="K10" s="322"/>
      <c r="L10" s="323"/>
      <c r="M10" s="320"/>
      <c r="N10" s="320"/>
      <c r="O10" s="342"/>
      <c r="P10" s="34" t="e">
        <f>#REF!*10/10000000</f>
        <v>#REF!</v>
      </c>
    </row>
    <row r="11" spans="1:23" s="77" customFormat="1">
      <c r="A11" s="126">
        <v>3</v>
      </c>
      <c r="B11" s="137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49"/>
      <c r="N11" s="349"/>
      <c r="O11" s="348"/>
      <c r="P11" s="34" t="e">
        <f>#REF!*10/10000000</f>
        <v>#REF!</v>
      </c>
    </row>
    <row r="12" spans="1:23" s="276" customFormat="1"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</row>
    <row r="13" spans="1:23" s="378" customFormat="1" ht="20.100000000000001" customHeight="1">
      <c r="A13" s="410" t="s">
        <v>267</v>
      </c>
      <c r="B13" s="410"/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377"/>
      <c r="W13" s="377"/>
    </row>
    <row r="14" spans="1:23" s="378" customFormat="1" ht="20.100000000000001" customHeight="1">
      <c r="A14" s="373" t="s">
        <v>262</v>
      </c>
      <c r="B14" s="431" t="s">
        <v>268</v>
      </c>
      <c r="C14" s="431"/>
      <c r="D14" s="431"/>
      <c r="E14" s="376"/>
      <c r="F14" s="376"/>
      <c r="G14" s="377"/>
      <c r="H14" s="376"/>
      <c r="I14" s="377"/>
      <c r="J14" s="376"/>
      <c r="K14" s="377"/>
      <c r="L14" s="377"/>
      <c r="M14" s="377"/>
      <c r="N14" s="376"/>
      <c r="O14" s="377"/>
      <c r="P14" s="376"/>
      <c r="Q14" s="377"/>
      <c r="R14" s="376"/>
      <c r="S14" s="377"/>
      <c r="T14" s="377"/>
      <c r="U14" s="377"/>
      <c r="V14" s="377"/>
      <c r="W14" s="377"/>
    </row>
    <row r="15" spans="1:23" s="379" customFormat="1" ht="21.75">
      <c r="B15" s="379" t="s">
        <v>269</v>
      </c>
      <c r="G15" s="380"/>
      <c r="H15" s="376"/>
      <c r="I15" s="374"/>
      <c r="J15" s="376"/>
      <c r="K15" s="374"/>
      <c r="L15" s="374"/>
      <c r="M15" s="374"/>
      <c r="N15" s="376"/>
      <c r="O15" s="374"/>
      <c r="P15" s="376"/>
      <c r="Q15" s="374"/>
      <c r="R15" s="376"/>
      <c r="S15" s="374"/>
      <c r="T15" s="374"/>
    </row>
    <row r="16" spans="1:23">
      <c r="C16" s="304"/>
      <c r="D16" s="305"/>
      <c r="E16" s="304"/>
      <c r="F16" s="305"/>
      <c r="G16" s="305"/>
      <c r="H16" s="305"/>
      <c r="I16" s="304"/>
      <c r="J16" s="305"/>
      <c r="K16" s="304"/>
      <c r="L16" s="305"/>
      <c r="M16" s="304"/>
      <c r="N16" s="305"/>
      <c r="O16" s="339"/>
    </row>
    <row r="17" spans="3:15">
      <c r="C17" s="344"/>
      <c r="D17" s="345"/>
      <c r="E17" s="344"/>
      <c r="F17" s="345"/>
      <c r="G17" s="345"/>
      <c r="H17" s="345"/>
      <c r="I17" s="344"/>
      <c r="J17" s="345"/>
      <c r="K17" s="344"/>
      <c r="L17" s="345"/>
      <c r="M17" s="344"/>
      <c r="N17" s="345"/>
      <c r="O17" s="386"/>
    </row>
    <row r="18" spans="3:15"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343"/>
    </row>
    <row r="19" spans="3:15">
      <c r="C19" s="340"/>
      <c r="D19" s="341"/>
      <c r="E19" s="340"/>
      <c r="F19" s="341"/>
      <c r="G19" s="341"/>
      <c r="H19" s="341"/>
      <c r="I19" s="340"/>
      <c r="J19" s="341"/>
      <c r="K19" s="340"/>
      <c r="L19" s="341"/>
      <c r="M19" s="340"/>
      <c r="N19" s="341"/>
      <c r="O19" s="377"/>
    </row>
    <row r="20" spans="3:15">
      <c r="C20" s="340"/>
      <c r="D20" s="341"/>
      <c r="E20" s="340"/>
      <c r="F20" s="341"/>
      <c r="G20" s="341"/>
      <c r="H20" s="341"/>
      <c r="I20" s="340"/>
      <c r="J20" s="341"/>
      <c r="K20" s="340"/>
      <c r="L20" s="341"/>
      <c r="M20" s="340"/>
      <c r="N20" s="341"/>
      <c r="O20" s="374"/>
    </row>
    <row r="21" spans="3:15">
      <c r="C21" s="340"/>
      <c r="D21" s="341"/>
      <c r="E21" s="340"/>
      <c r="F21" s="341"/>
      <c r="G21" s="341"/>
      <c r="H21" s="341"/>
      <c r="I21" s="340"/>
      <c r="J21" s="341"/>
      <c r="K21" s="340"/>
      <c r="L21" s="341"/>
      <c r="M21" s="340"/>
      <c r="N21" s="341"/>
      <c r="O21" s="377"/>
    </row>
    <row r="22" spans="3:15">
      <c r="C22" s="340"/>
      <c r="D22" s="342"/>
      <c r="E22" s="340"/>
      <c r="F22" s="342"/>
      <c r="G22" s="342"/>
      <c r="H22" s="342"/>
      <c r="I22" s="340"/>
      <c r="J22" s="342"/>
      <c r="K22" s="340"/>
      <c r="L22" s="342"/>
      <c r="M22" s="340"/>
      <c r="N22" s="342"/>
      <c r="O22" s="374"/>
    </row>
    <row r="23" spans="3:15">
      <c r="C23" s="340"/>
      <c r="D23" s="342"/>
      <c r="E23" s="340"/>
      <c r="F23" s="342"/>
      <c r="G23" s="342"/>
      <c r="H23" s="342"/>
      <c r="I23" s="340"/>
      <c r="J23" s="342"/>
      <c r="K23" s="340"/>
      <c r="L23" s="342"/>
      <c r="M23" s="340"/>
      <c r="N23" s="342"/>
      <c r="O23" s="341"/>
    </row>
    <row r="24" spans="3:15">
      <c r="C24" s="304"/>
      <c r="D24" s="348"/>
      <c r="E24" s="304"/>
      <c r="F24" s="348"/>
      <c r="G24" s="348"/>
      <c r="H24" s="348"/>
      <c r="I24" s="304"/>
      <c r="J24" s="348"/>
      <c r="K24" s="304"/>
      <c r="L24" s="348"/>
      <c r="M24" s="304"/>
      <c r="N24" s="348"/>
      <c r="O24" s="398"/>
    </row>
    <row r="25" spans="3:15">
      <c r="C25" s="344"/>
      <c r="D25" s="347"/>
      <c r="E25" s="344"/>
      <c r="F25" s="347"/>
      <c r="G25" s="347"/>
      <c r="H25" s="347"/>
      <c r="I25" s="344"/>
      <c r="J25" s="347"/>
      <c r="K25" s="344"/>
      <c r="L25" s="347"/>
      <c r="M25" s="344"/>
      <c r="N25" s="347"/>
      <c r="O25" s="395"/>
    </row>
    <row r="26" spans="3:15">
      <c r="C26" s="340"/>
      <c r="D26" s="342"/>
      <c r="E26" s="340"/>
      <c r="F26" s="342"/>
      <c r="G26" s="342"/>
      <c r="H26" s="342"/>
      <c r="I26" s="340"/>
      <c r="J26" s="342"/>
      <c r="K26" s="340"/>
      <c r="L26" s="342"/>
      <c r="M26" s="340"/>
      <c r="N26" s="342"/>
      <c r="O26" s="342"/>
    </row>
    <row r="27" spans="3:15">
      <c r="C27" s="340"/>
      <c r="D27" s="342"/>
      <c r="E27" s="340"/>
      <c r="F27" s="342"/>
      <c r="G27" s="342"/>
      <c r="H27" s="342"/>
      <c r="I27" s="340"/>
      <c r="J27" s="342"/>
      <c r="K27" s="340"/>
      <c r="L27" s="342"/>
      <c r="M27" s="340"/>
      <c r="N27" s="342"/>
      <c r="O27" s="342"/>
    </row>
    <row r="28" spans="3:15">
      <c r="C28" s="340"/>
      <c r="D28" s="342"/>
      <c r="E28" s="340"/>
      <c r="F28" s="342"/>
      <c r="G28" s="342"/>
      <c r="H28" s="342"/>
      <c r="I28" s="340"/>
      <c r="J28" s="342"/>
      <c r="K28" s="340"/>
      <c r="L28" s="342"/>
      <c r="M28" s="340"/>
      <c r="N28" s="342"/>
      <c r="O28" s="341"/>
    </row>
    <row r="29" spans="3:15">
      <c r="C29" s="340"/>
      <c r="D29" s="342"/>
      <c r="E29" s="340"/>
      <c r="F29" s="342"/>
      <c r="G29" s="342"/>
      <c r="H29" s="342"/>
      <c r="I29" s="340"/>
      <c r="J29" s="342"/>
      <c r="K29" s="340"/>
      <c r="L29" s="342"/>
      <c r="M29" s="340"/>
      <c r="N29" s="342"/>
      <c r="O29" s="398"/>
    </row>
    <row r="30" spans="3:15">
      <c r="C30" s="340"/>
      <c r="D30" s="342"/>
      <c r="E30" s="340"/>
      <c r="F30" s="342"/>
      <c r="G30" s="342"/>
      <c r="H30" s="342"/>
      <c r="I30" s="340"/>
      <c r="J30" s="342"/>
      <c r="K30" s="340"/>
      <c r="L30" s="342"/>
      <c r="M30" s="340"/>
      <c r="N30" s="342"/>
      <c r="O30" s="406"/>
    </row>
    <row r="31" spans="3:15">
      <c r="C31" s="340"/>
      <c r="D31" s="342"/>
      <c r="E31" s="340"/>
      <c r="F31" s="342"/>
      <c r="G31" s="342"/>
      <c r="H31" s="342"/>
      <c r="I31" s="340"/>
      <c r="J31" s="342"/>
      <c r="K31" s="340"/>
      <c r="L31" s="342"/>
      <c r="M31" s="340"/>
      <c r="N31" s="342"/>
      <c r="O31" s="387"/>
    </row>
    <row r="32" spans="3:15">
      <c r="C32" s="340"/>
      <c r="D32" s="342"/>
      <c r="E32" s="340"/>
      <c r="F32" s="342"/>
      <c r="G32" s="342"/>
      <c r="H32" s="342"/>
      <c r="I32" s="340"/>
      <c r="J32" s="342"/>
      <c r="K32" s="340"/>
      <c r="L32" s="342"/>
      <c r="M32" s="340"/>
      <c r="N32" s="342"/>
      <c r="O32" s="368"/>
    </row>
    <row r="33" spans="3:15">
      <c r="C33" s="340"/>
      <c r="D33" s="342"/>
      <c r="E33" s="340"/>
      <c r="F33" s="342"/>
      <c r="G33" s="342"/>
      <c r="H33" s="342"/>
      <c r="I33" s="340"/>
      <c r="J33" s="342"/>
      <c r="K33" s="340"/>
      <c r="L33" s="342"/>
      <c r="M33" s="340"/>
      <c r="N33" s="342"/>
      <c r="O33" s="377"/>
    </row>
    <row r="34" spans="3:15">
      <c r="C34" s="338"/>
      <c r="D34" s="339"/>
      <c r="E34" s="338"/>
      <c r="F34" s="339"/>
      <c r="G34" s="339"/>
      <c r="H34" s="339"/>
      <c r="I34" s="338"/>
      <c r="J34" s="339"/>
      <c r="K34" s="338"/>
      <c r="L34" s="339"/>
      <c r="M34" s="338"/>
      <c r="N34" s="339"/>
      <c r="O34" s="374"/>
    </row>
    <row r="35" spans="3:15">
      <c r="O35" s="377"/>
    </row>
    <row r="36" spans="3:15">
      <c r="O36" s="374"/>
    </row>
    <row r="37" spans="3:15">
      <c r="O37" s="342"/>
    </row>
    <row r="38" spans="3:15">
      <c r="O38" s="395"/>
    </row>
    <row r="39" spans="3:15">
      <c r="O39" s="305"/>
    </row>
    <row r="40" spans="3:15">
      <c r="O40" s="371"/>
    </row>
    <row r="41" spans="3:15">
      <c r="O41" s="368"/>
    </row>
    <row r="42" spans="3:15">
      <c r="O42" s="377"/>
    </row>
    <row r="43" spans="3:15">
      <c r="O43" s="374"/>
    </row>
    <row r="44" spans="3:15">
      <c r="O44" s="342"/>
    </row>
    <row r="45" spans="3:15">
      <c r="O45" s="320"/>
    </row>
    <row r="46" spans="3:15">
      <c r="O46" s="320"/>
    </row>
    <row r="47" spans="3:15">
      <c r="O47" s="320"/>
    </row>
    <row r="48" spans="3:15">
      <c r="O48" s="320"/>
    </row>
    <row r="49" spans="15:15">
      <c r="O49" s="42"/>
    </row>
    <row r="50" spans="15:15">
      <c r="O50" s="341"/>
    </row>
    <row r="51" spans="15:15">
      <c r="O51" s="341"/>
    </row>
    <row r="52" spans="15:15">
      <c r="O52" s="342"/>
    </row>
    <row r="53" spans="15:15">
      <c r="O53" s="348"/>
    </row>
    <row r="54" spans="15:15">
      <c r="O54" s="362"/>
    </row>
    <row r="55" spans="15:15">
      <c r="O55" s="347"/>
    </row>
    <row r="56" spans="15:15">
      <c r="O56" s="342"/>
    </row>
    <row r="57" spans="15:15">
      <c r="O57" s="342"/>
    </row>
    <row r="58" spans="15:15">
      <c r="O58" s="342"/>
    </row>
    <row r="59" spans="15:15">
      <c r="O59" s="403"/>
    </row>
    <row r="60" spans="15:15">
      <c r="O60" s="387"/>
    </row>
    <row r="62" spans="15:15">
      <c r="O62" s="377"/>
    </row>
    <row r="63" spans="15:15">
      <c r="O63" s="374"/>
    </row>
    <row r="64" spans="15:15">
      <c r="O64" s="339"/>
    </row>
    <row r="67" spans="15:15">
      <c r="O67" s="377"/>
    </row>
    <row r="68" spans="15:15">
      <c r="O68" s="374"/>
    </row>
    <row r="70" spans="15:15">
      <c r="O70" s="377"/>
    </row>
    <row r="71" spans="15:15">
      <c r="O71" s="374"/>
    </row>
  </sheetData>
  <mergeCells count="14">
    <mergeCell ref="A1:N1"/>
    <mergeCell ref="A4:A6"/>
    <mergeCell ref="B4:B6"/>
    <mergeCell ref="C4:N4"/>
    <mergeCell ref="C5:D5"/>
    <mergeCell ref="E5:F5"/>
    <mergeCell ref="G5:H5"/>
    <mergeCell ref="I5:J5"/>
    <mergeCell ref="A2:O2"/>
    <mergeCell ref="K5:L5"/>
    <mergeCell ref="M5:N5"/>
    <mergeCell ref="A13:U13"/>
    <mergeCell ref="B14:D14"/>
    <mergeCell ref="O4:O6"/>
  </mergeCells>
  <printOptions horizontalCentered="1"/>
  <pageMargins left="0.39" right="0.28999999999999998" top="0.38" bottom="0.41" header="0.39370078740157483" footer="0.23622047244094491"/>
  <pageSetup paperSize="9" scale="78" orientation="landscape" r:id="rId1"/>
  <headerFooter alignWithMargins="0">
    <oddFooter>&amp;C&amp;P/&amp;N&amp;R&amp;A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23EC-D8CA-4B18-8820-26CACF43D115}">
  <sheetPr>
    <tabColor rgb="FFFFFF00"/>
  </sheetPr>
  <dimension ref="A1:Z39"/>
  <sheetViews>
    <sheetView view="pageBreakPreview" zoomScaleSheetLayoutView="100" workbookViewId="0">
      <selection activeCell="T1" sqref="T1"/>
    </sheetView>
  </sheetViews>
  <sheetFormatPr defaultColWidth="9.125" defaultRowHeight="24"/>
  <cols>
    <col min="1" max="1" width="5.25" style="2" customWidth="1"/>
    <col min="2" max="2" width="54.625" style="2" customWidth="1"/>
    <col min="3" max="4" width="7.875" style="2" customWidth="1"/>
    <col min="5" max="5" width="12.125" style="2" customWidth="1"/>
    <col min="6" max="6" width="13.625" style="2" customWidth="1"/>
    <col min="7" max="7" width="13.7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37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409" t="s">
        <v>275</v>
      </c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53497100</v>
      </c>
      <c r="G7" s="12">
        <f t="shared" ref="G7" si="0">G9</f>
        <v>2466100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 ht="24" customHeight="1">
      <c r="A9" s="65" t="s">
        <v>41</v>
      </c>
      <c r="B9" s="66"/>
      <c r="C9" s="50"/>
      <c r="D9" s="50"/>
      <c r="E9" s="67"/>
      <c r="F9" s="51">
        <f>SUM(F10:F20)</f>
        <v>53497100</v>
      </c>
      <c r="G9" s="52">
        <f>SUM(G10:G20)</f>
        <v>2466100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  <c r="X9" s="68" t="e">
        <f>#REF!-#REF!</f>
        <v>#REF!</v>
      </c>
    </row>
    <row r="10" spans="1:26" s="4" customFormat="1" ht="54.75" customHeight="1">
      <c r="A10" s="35">
        <v>1</v>
      </c>
      <c r="B10" s="36" t="s">
        <v>44</v>
      </c>
      <c r="C10" s="35">
        <v>1</v>
      </c>
      <c r="D10" s="35" t="s">
        <v>12</v>
      </c>
      <c r="E10" s="37">
        <v>1020700</v>
      </c>
      <c r="F10" s="37">
        <f>C10*E10</f>
        <v>1020700</v>
      </c>
      <c r="G10" s="42">
        <v>1020700</v>
      </c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0"/>
      <c r="S10" s="320"/>
      <c r="T10" s="341"/>
      <c r="U10" s="34">
        <f>F10*10/10000000</f>
        <v>1.0206999999999999</v>
      </c>
    </row>
    <row r="11" spans="1:26" s="4" customFormat="1">
      <c r="A11" s="35">
        <v>2</v>
      </c>
      <c r="B11" s="46" t="s">
        <v>51</v>
      </c>
      <c r="C11" s="35">
        <v>1</v>
      </c>
      <c r="D11" s="35" t="s">
        <v>12</v>
      </c>
      <c r="E11" s="37">
        <v>913600</v>
      </c>
      <c r="F11" s="37">
        <f>C11*E11</f>
        <v>913600</v>
      </c>
      <c r="G11" s="42">
        <v>913600</v>
      </c>
      <c r="H11" s="340"/>
      <c r="I11" s="341"/>
      <c r="J11" s="340"/>
      <c r="K11" s="341"/>
      <c r="L11" s="341"/>
      <c r="M11" s="341"/>
      <c r="N11" s="340"/>
      <c r="O11" s="341"/>
      <c r="P11" s="340"/>
      <c r="Q11" s="341"/>
      <c r="R11" s="340"/>
      <c r="S11" s="341"/>
      <c r="T11" s="42"/>
      <c r="U11" s="74">
        <f>F11*10/10000000</f>
        <v>0.91359999999999997</v>
      </c>
    </row>
    <row r="12" spans="1:26" s="4" customFormat="1" ht="24" customHeight="1">
      <c r="A12" s="30">
        <v>3</v>
      </c>
      <c r="B12" s="31" t="s">
        <v>52</v>
      </c>
      <c r="C12" s="30">
        <v>1</v>
      </c>
      <c r="D12" s="30" t="s">
        <v>12</v>
      </c>
      <c r="E12" s="32">
        <v>531800</v>
      </c>
      <c r="F12" s="32">
        <f>C12*E12</f>
        <v>531800</v>
      </c>
      <c r="G12" s="33">
        <v>531800</v>
      </c>
      <c r="H12" s="340"/>
      <c r="I12" s="342"/>
      <c r="J12" s="340"/>
      <c r="K12" s="342"/>
      <c r="L12" s="342"/>
      <c r="M12" s="342"/>
      <c r="N12" s="340"/>
      <c r="O12" s="342"/>
      <c r="P12" s="340"/>
      <c r="Q12" s="342"/>
      <c r="R12" s="340"/>
      <c r="S12" s="342"/>
      <c r="T12" s="341"/>
      <c r="U12" s="34">
        <f>F12*10/10000000</f>
        <v>0.53180000000000005</v>
      </c>
    </row>
    <row r="13" spans="1:26" s="4" customFormat="1" ht="24" customHeight="1">
      <c r="A13" s="35">
        <v>4</v>
      </c>
      <c r="B13" s="31" t="s">
        <v>42</v>
      </c>
      <c r="C13" s="30">
        <v>1</v>
      </c>
      <c r="D13" s="30" t="s">
        <v>12</v>
      </c>
      <c r="E13" s="32">
        <v>1455200</v>
      </c>
      <c r="F13" s="32">
        <f>C13*E13</f>
        <v>1455200</v>
      </c>
      <c r="G13" s="33"/>
      <c r="H13" s="320"/>
      <c r="I13" s="321"/>
      <c r="J13" s="320"/>
      <c r="K13" s="321"/>
      <c r="L13" s="321"/>
      <c r="M13" s="321"/>
      <c r="N13" s="320"/>
      <c r="O13" s="321"/>
      <c r="P13" s="320"/>
      <c r="Q13" s="321"/>
      <c r="R13" s="320"/>
      <c r="S13" s="320"/>
      <c r="T13" s="342"/>
      <c r="U13" s="34">
        <f t="shared" ref="U13:U20" si="1">F13*10/10000000</f>
        <v>1.4552</v>
      </c>
    </row>
    <row r="14" spans="1:26" s="4" customFormat="1" ht="48">
      <c r="A14" s="35">
        <v>5</v>
      </c>
      <c r="B14" s="46" t="s">
        <v>43</v>
      </c>
      <c r="C14" s="35">
        <v>1</v>
      </c>
      <c r="D14" s="35" t="s">
        <v>12</v>
      </c>
      <c r="E14" s="37">
        <v>2329100</v>
      </c>
      <c r="F14" s="37">
        <f>C14*E14</f>
        <v>2329100</v>
      </c>
      <c r="G14" s="42"/>
      <c r="H14" s="322"/>
      <c r="I14" s="321"/>
      <c r="J14" s="322"/>
      <c r="K14" s="323"/>
      <c r="L14" s="323"/>
      <c r="M14" s="323"/>
      <c r="N14" s="322"/>
      <c r="O14" s="323"/>
      <c r="P14" s="322"/>
      <c r="Q14" s="323"/>
      <c r="R14" s="320"/>
      <c r="S14" s="320"/>
      <c r="T14" s="341"/>
      <c r="U14" s="34">
        <f t="shared" si="1"/>
        <v>2.3290999999999999</v>
      </c>
    </row>
    <row r="15" spans="1:26" s="4" customFormat="1">
      <c r="A15" s="30">
        <v>6</v>
      </c>
      <c r="B15" s="36" t="s">
        <v>45</v>
      </c>
      <c r="C15" s="35">
        <v>1</v>
      </c>
      <c r="D15" s="35" t="s">
        <v>12</v>
      </c>
      <c r="E15" s="37">
        <v>9202000</v>
      </c>
      <c r="F15" s="37">
        <f t="shared" ref="F15" si="2">C15*E15</f>
        <v>9202000</v>
      </c>
      <c r="G15" s="42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42"/>
      <c r="U15" s="34">
        <f t="shared" si="1"/>
        <v>9.202</v>
      </c>
    </row>
    <row r="16" spans="1:26" s="4" customFormat="1" ht="48" customHeight="1">
      <c r="A16" s="35">
        <v>7</v>
      </c>
      <c r="B16" s="46" t="s">
        <v>46</v>
      </c>
      <c r="C16" s="35">
        <v>1</v>
      </c>
      <c r="D16" s="35" t="s">
        <v>12</v>
      </c>
      <c r="E16" s="37">
        <v>21762600</v>
      </c>
      <c r="F16" s="37">
        <f>C16*E16</f>
        <v>21762600</v>
      </c>
      <c r="G16" s="42"/>
      <c r="H16" s="340"/>
      <c r="I16" s="341"/>
      <c r="J16" s="340"/>
      <c r="K16" s="341"/>
      <c r="L16" s="341"/>
      <c r="M16" s="341"/>
      <c r="N16" s="340"/>
      <c r="O16" s="341"/>
      <c r="P16" s="340"/>
      <c r="Q16" s="341"/>
      <c r="R16" s="340"/>
      <c r="S16" s="341"/>
      <c r="T16" s="320"/>
      <c r="U16" s="34">
        <f t="shared" si="1"/>
        <v>21.762599999999999</v>
      </c>
    </row>
    <row r="17" spans="1:23" s="4" customFormat="1" ht="24" customHeight="1">
      <c r="A17" s="35">
        <v>8</v>
      </c>
      <c r="B17" s="46" t="s">
        <v>47</v>
      </c>
      <c r="C17" s="35">
        <v>1</v>
      </c>
      <c r="D17" s="35" t="s">
        <v>12</v>
      </c>
      <c r="E17" s="37">
        <v>1800000</v>
      </c>
      <c r="F17" s="37">
        <f t="shared" ref="F17" si="3">C17*E17</f>
        <v>1800000</v>
      </c>
      <c r="G17" s="42"/>
      <c r="H17" s="340"/>
      <c r="I17" s="341"/>
      <c r="J17" s="340"/>
      <c r="K17" s="341"/>
      <c r="L17" s="341"/>
      <c r="M17" s="341"/>
      <c r="N17" s="340"/>
      <c r="O17" s="341"/>
      <c r="P17" s="340"/>
      <c r="Q17" s="341"/>
      <c r="R17" s="340"/>
      <c r="S17" s="341"/>
      <c r="T17" s="320"/>
      <c r="U17" s="34">
        <f t="shared" si="1"/>
        <v>1.8</v>
      </c>
    </row>
    <row r="18" spans="1:23" s="4" customFormat="1">
      <c r="A18" s="30">
        <v>9</v>
      </c>
      <c r="B18" s="46" t="s">
        <v>48</v>
      </c>
      <c r="C18" s="35">
        <v>1</v>
      </c>
      <c r="D18" s="35" t="s">
        <v>12</v>
      </c>
      <c r="E18" s="37">
        <v>7060000</v>
      </c>
      <c r="F18" s="37">
        <f>C18*E18</f>
        <v>7060000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320"/>
      <c r="U18" s="34">
        <f t="shared" si="1"/>
        <v>7.06</v>
      </c>
    </row>
    <row r="19" spans="1:23" s="4" customFormat="1" ht="24" customHeight="1">
      <c r="A19" s="35">
        <v>10</v>
      </c>
      <c r="B19" s="36" t="s">
        <v>49</v>
      </c>
      <c r="C19" s="35">
        <v>1</v>
      </c>
      <c r="D19" s="35" t="s">
        <v>12</v>
      </c>
      <c r="E19" s="37">
        <v>6140100</v>
      </c>
      <c r="F19" s="37">
        <f>C19*E19</f>
        <v>6140100</v>
      </c>
      <c r="G19" s="42"/>
      <c r="H19" s="344"/>
      <c r="I19" s="345"/>
      <c r="J19" s="344"/>
      <c r="K19" s="345"/>
      <c r="L19" s="345"/>
      <c r="M19" s="345"/>
      <c r="N19" s="344"/>
      <c r="O19" s="345"/>
      <c r="P19" s="344"/>
      <c r="Q19" s="345"/>
      <c r="R19" s="344"/>
      <c r="S19" s="345"/>
      <c r="T19" s="357"/>
      <c r="U19" s="34">
        <f t="shared" si="1"/>
        <v>6.1401000000000003</v>
      </c>
    </row>
    <row r="20" spans="1:23" s="73" customFormat="1" ht="48" customHeight="1">
      <c r="A20" s="35">
        <v>11</v>
      </c>
      <c r="B20" s="70" t="s">
        <v>50</v>
      </c>
      <c r="C20" s="69">
        <v>1</v>
      </c>
      <c r="D20" s="69" t="s">
        <v>12</v>
      </c>
      <c r="E20" s="71">
        <v>1282000</v>
      </c>
      <c r="F20" s="71">
        <f t="shared" ref="F20" si="4">C20*E20</f>
        <v>1282000</v>
      </c>
      <c r="G20" s="72"/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41"/>
      <c r="U20" s="34">
        <f t="shared" si="1"/>
        <v>1.282</v>
      </c>
    </row>
    <row r="21" spans="1:23" s="4" customFormat="1">
      <c r="A21" s="30">
        <v>12</v>
      </c>
      <c r="B21" s="46"/>
      <c r="C21" s="35"/>
      <c r="D21" s="35"/>
      <c r="E21" s="37"/>
      <c r="F21" s="37"/>
      <c r="G21" s="42"/>
      <c r="H21" s="340"/>
      <c r="I21" s="342"/>
      <c r="J21" s="340"/>
      <c r="K21" s="342"/>
      <c r="L21" s="342"/>
      <c r="M21" s="342"/>
      <c r="N21" s="340"/>
      <c r="O21" s="342"/>
      <c r="P21" s="340"/>
      <c r="Q21" s="342"/>
      <c r="R21" s="340"/>
      <c r="S21" s="342"/>
      <c r="T21" s="341"/>
      <c r="U21" s="74"/>
    </row>
    <row r="22" spans="1:23" s="4" customFormat="1" ht="24" customHeight="1">
      <c r="A22" s="126">
        <v>13</v>
      </c>
      <c r="B22" s="224"/>
      <c r="C22" s="126"/>
      <c r="D22" s="126"/>
      <c r="E22" s="225"/>
      <c r="F22" s="225"/>
      <c r="G22" s="153"/>
      <c r="H22" s="304"/>
      <c r="I22" s="348"/>
      <c r="J22" s="304"/>
      <c r="K22" s="348"/>
      <c r="L22" s="348"/>
      <c r="M22" s="348"/>
      <c r="N22" s="304"/>
      <c r="O22" s="348"/>
      <c r="P22" s="304"/>
      <c r="Q22" s="348"/>
      <c r="R22" s="304"/>
      <c r="S22" s="348"/>
      <c r="T22" s="348"/>
      <c r="U22" s="34"/>
    </row>
    <row r="23" spans="1:23" s="77" customFormat="1">
      <c r="G23" s="257"/>
      <c r="H23" s="385"/>
      <c r="I23" s="387"/>
      <c r="J23" s="385"/>
      <c r="K23" s="387"/>
      <c r="L23" s="387"/>
      <c r="M23" s="387"/>
      <c r="N23" s="385"/>
      <c r="O23" s="387"/>
      <c r="P23" s="385"/>
      <c r="Q23" s="387"/>
      <c r="R23" s="385"/>
      <c r="S23" s="387"/>
      <c r="T23" s="387"/>
    </row>
    <row r="24" spans="1:23" s="378" customFormat="1" ht="20.100000000000001" customHeight="1">
      <c r="A24" s="410" t="s">
        <v>267</v>
      </c>
      <c r="B24" s="410"/>
      <c r="C24" s="410"/>
      <c r="D24" s="410"/>
      <c r="E24" s="410"/>
      <c r="F24" s="410"/>
      <c r="G24" s="410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  <c r="T24" s="410"/>
      <c r="U24" s="410"/>
      <c r="V24" s="377"/>
      <c r="W24" s="377"/>
    </row>
    <row r="25" spans="1:23" s="378" customFormat="1" ht="20.100000000000001" customHeight="1">
      <c r="A25" s="373" t="s">
        <v>262</v>
      </c>
      <c r="B25" s="410" t="s">
        <v>268</v>
      </c>
      <c r="C25" s="410"/>
      <c r="D25" s="376"/>
      <c r="E25" s="376"/>
      <c r="F25" s="376"/>
      <c r="G25" s="377"/>
      <c r="H25" s="376"/>
      <c r="I25" s="377"/>
      <c r="J25" s="376"/>
      <c r="K25" s="377"/>
      <c r="L25" s="377"/>
      <c r="M25" s="377"/>
      <c r="N25" s="376"/>
      <c r="O25" s="377"/>
      <c r="P25" s="376"/>
      <c r="Q25" s="377"/>
      <c r="R25" s="376"/>
      <c r="S25" s="377"/>
      <c r="T25" s="377"/>
      <c r="U25" s="377"/>
      <c r="V25" s="377"/>
      <c r="W25" s="377"/>
    </row>
    <row r="26" spans="1:23" s="379" customFormat="1" ht="21.75">
      <c r="B26" s="379" t="s">
        <v>269</v>
      </c>
      <c r="G26" s="380"/>
      <c r="H26" s="376"/>
      <c r="I26" s="374"/>
      <c r="J26" s="376"/>
      <c r="K26" s="374"/>
      <c r="L26" s="374"/>
      <c r="M26" s="374"/>
      <c r="N26" s="376"/>
      <c r="O26" s="374"/>
      <c r="P26" s="376"/>
      <c r="Q26" s="374"/>
      <c r="R26" s="376"/>
      <c r="S26" s="374"/>
      <c r="T26" s="374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2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2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2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2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8"/>
    </row>
    <row r="36" spans="8:20">
      <c r="T36" s="368"/>
    </row>
    <row r="38" spans="8:20">
      <c r="T38" s="377"/>
    </row>
    <row r="39" spans="8:20">
      <c r="T39" s="374"/>
    </row>
  </sheetData>
  <mergeCells count="19">
    <mergeCell ref="D5:D6"/>
    <mergeCell ref="E5:E6"/>
    <mergeCell ref="F5:F6"/>
    <mergeCell ref="T4:T6"/>
    <mergeCell ref="A24:U24"/>
    <mergeCell ref="B25:C25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93B05-431F-4E9B-945C-58561101BDA7}">
  <sheetPr>
    <tabColor rgb="FFFFFF00"/>
  </sheetPr>
  <dimension ref="A1:Z42"/>
  <sheetViews>
    <sheetView view="pageBreakPreview" zoomScaleSheetLayoutView="100" workbookViewId="0">
      <selection activeCell="T1" sqref="T1"/>
    </sheetView>
  </sheetViews>
  <sheetFormatPr defaultColWidth="9.125" defaultRowHeight="24"/>
  <cols>
    <col min="1" max="1" width="5.25" style="2" customWidth="1"/>
    <col min="2" max="2" width="57.125" style="2" customWidth="1"/>
    <col min="3" max="4" width="7.875" style="2" customWidth="1"/>
    <col min="5" max="5" width="11.375" style="2" customWidth="1"/>
    <col min="6" max="6" width="13.125" style="2" customWidth="1"/>
    <col min="7" max="7" width="13.1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37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409" t="s">
        <v>275</v>
      </c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3772400</v>
      </c>
      <c r="G7" s="11">
        <f t="shared" ref="G7" si="0">G9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53</v>
      </c>
      <c r="B9" s="49"/>
      <c r="C9" s="50"/>
      <c r="D9" s="50"/>
      <c r="E9" s="67"/>
      <c r="F9" s="51">
        <f>SUM(F10:F11)</f>
        <v>3772400</v>
      </c>
      <c r="G9" s="51">
        <f>SUM(G10:G11)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75">
        <v>1</v>
      </c>
      <c r="B10" s="76" t="s">
        <v>54</v>
      </c>
      <c r="C10" s="30">
        <v>1</v>
      </c>
      <c r="D10" s="30" t="s">
        <v>12</v>
      </c>
      <c r="E10" s="32">
        <v>2105400</v>
      </c>
      <c r="F10" s="32">
        <f>E10*C10</f>
        <v>2105400</v>
      </c>
      <c r="G10" s="3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>F10*10/10000000</f>
        <v>2.1053999999999999</v>
      </c>
    </row>
    <row r="11" spans="1:26" ht="48">
      <c r="A11" s="81">
        <v>2</v>
      </c>
      <c r="B11" s="46" t="s">
        <v>270</v>
      </c>
      <c r="C11" s="35">
        <v>1</v>
      </c>
      <c r="D11" s="35" t="s">
        <v>12</v>
      </c>
      <c r="E11" s="37">
        <v>1667000</v>
      </c>
      <c r="F11" s="32">
        <f>E11*C11</f>
        <v>1667000</v>
      </c>
      <c r="G11" s="33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42"/>
      <c r="U11" s="34">
        <f>F11*10/10000000</f>
        <v>1.667</v>
      </c>
    </row>
    <row r="12" spans="1:26" s="77" customFormat="1">
      <c r="A12" s="35">
        <v>3</v>
      </c>
      <c r="B12" s="76"/>
      <c r="C12" s="30"/>
      <c r="D12" s="30"/>
      <c r="E12" s="32"/>
      <c r="F12" s="32"/>
      <c r="G12" s="33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41"/>
      <c r="U12" s="34"/>
    </row>
    <row r="13" spans="1:26">
      <c r="A13" s="81">
        <v>4</v>
      </c>
      <c r="B13" s="80"/>
      <c r="C13" s="81"/>
      <c r="D13" s="81"/>
      <c r="E13" s="231"/>
      <c r="F13" s="231"/>
      <c r="G13" s="166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54"/>
      <c r="U13" s="34"/>
    </row>
    <row r="14" spans="1:26" s="77" customFormat="1">
      <c r="A14" s="383"/>
      <c r="B14" s="383"/>
      <c r="C14" s="383"/>
      <c r="D14" s="383"/>
      <c r="E14" s="383"/>
      <c r="F14" s="383"/>
      <c r="G14" s="384"/>
      <c r="H14" s="385"/>
      <c r="I14" s="386"/>
      <c r="J14" s="385"/>
      <c r="K14" s="386"/>
      <c r="L14" s="386"/>
      <c r="M14" s="386"/>
      <c r="N14" s="385"/>
      <c r="O14" s="386"/>
      <c r="P14" s="385"/>
      <c r="Q14" s="386"/>
      <c r="R14" s="385"/>
      <c r="S14" s="386"/>
      <c r="T14" s="386"/>
    </row>
    <row r="15" spans="1:26" s="378" customFormat="1" ht="20.100000000000001" customHeight="1">
      <c r="A15" s="410" t="s">
        <v>267</v>
      </c>
      <c r="B15" s="410"/>
      <c r="C15" s="410"/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377"/>
      <c r="W15" s="377"/>
    </row>
    <row r="16" spans="1:26" s="378" customFormat="1" ht="20.100000000000001" customHeight="1">
      <c r="A16" s="373" t="s">
        <v>262</v>
      </c>
      <c r="B16" s="374" t="s">
        <v>268</v>
      </c>
      <c r="C16" s="375"/>
      <c r="D16" s="376"/>
      <c r="E16" s="376"/>
      <c r="F16" s="376"/>
      <c r="G16" s="377"/>
      <c r="H16" s="376"/>
      <c r="I16" s="377"/>
      <c r="J16" s="376"/>
      <c r="K16" s="377"/>
      <c r="L16" s="377"/>
      <c r="M16" s="377"/>
      <c r="N16" s="376"/>
      <c r="O16" s="377"/>
      <c r="P16" s="376"/>
      <c r="Q16" s="377"/>
      <c r="R16" s="376"/>
      <c r="S16" s="377"/>
      <c r="T16" s="377"/>
      <c r="U16" s="377"/>
      <c r="V16" s="377"/>
      <c r="W16" s="377"/>
    </row>
    <row r="17" spans="2:20" s="379" customFormat="1" ht="21.75">
      <c r="B17" s="379" t="s">
        <v>269</v>
      </c>
      <c r="G17" s="380"/>
      <c r="H17" s="376"/>
      <c r="I17" s="374"/>
      <c r="J17" s="376"/>
      <c r="K17" s="374"/>
      <c r="L17" s="374"/>
      <c r="M17" s="374"/>
      <c r="N17" s="376"/>
      <c r="O17" s="374"/>
      <c r="P17" s="376"/>
      <c r="Q17" s="374"/>
      <c r="R17" s="376"/>
      <c r="S17" s="374"/>
      <c r="T17" s="374"/>
    </row>
    <row r="18" spans="2:20">
      <c r="H18" s="340"/>
      <c r="I18" s="341"/>
      <c r="J18" s="340"/>
      <c r="K18" s="341"/>
      <c r="L18" s="341"/>
      <c r="M18" s="341"/>
      <c r="N18" s="340"/>
      <c r="O18" s="341"/>
      <c r="P18" s="340"/>
      <c r="Q18" s="341"/>
      <c r="R18" s="340"/>
      <c r="S18" s="341"/>
      <c r="T18" s="342"/>
    </row>
    <row r="19" spans="2:20"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320"/>
    </row>
    <row r="20" spans="2:20">
      <c r="H20" s="344"/>
      <c r="I20" s="345"/>
      <c r="J20" s="344"/>
      <c r="K20" s="345"/>
      <c r="L20" s="345"/>
      <c r="M20" s="345"/>
      <c r="N20" s="344"/>
      <c r="O20" s="345"/>
      <c r="P20" s="344"/>
      <c r="Q20" s="345"/>
      <c r="R20" s="344"/>
      <c r="S20" s="345"/>
      <c r="T20" s="320"/>
    </row>
    <row r="21" spans="2:20"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20"/>
    </row>
    <row r="22" spans="2:20">
      <c r="H22" s="340"/>
      <c r="I22" s="341"/>
      <c r="J22" s="340"/>
      <c r="K22" s="341"/>
      <c r="L22" s="341"/>
      <c r="M22" s="341"/>
      <c r="N22" s="340"/>
      <c r="O22" s="341"/>
      <c r="P22" s="340"/>
      <c r="Q22" s="341"/>
      <c r="R22" s="340"/>
      <c r="S22" s="341"/>
      <c r="T22" s="357"/>
    </row>
    <row r="23" spans="2:20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41"/>
    </row>
    <row r="24" spans="2:20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41"/>
    </row>
    <row r="25" spans="2:20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48"/>
    </row>
    <row r="26" spans="2:20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7"/>
    </row>
    <row r="27" spans="2:20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68"/>
    </row>
    <row r="28" spans="2:20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77"/>
    </row>
    <row r="29" spans="2:20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74"/>
    </row>
    <row r="30" spans="2:20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</row>
    <row r="31" spans="2:20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</row>
    <row r="32" spans="2:20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2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2"/>
    </row>
    <row r="36" spans="8:20">
      <c r="T36" s="342"/>
    </row>
    <row r="37" spans="8:20">
      <c r="T37" s="342"/>
    </row>
    <row r="38" spans="8:20">
      <c r="T38" s="348"/>
    </row>
    <row r="39" spans="8:20">
      <c r="T39" s="368"/>
    </row>
    <row r="41" spans="8:20">
      <c r="T41" s="377"/>
    </row>
    <row r="42" spans="8:20">
      <c r="T42" s="374"/>
    </row>
  </sheetData>
  <mergeCells count="18">
    <mergeCell ref="E5:E6"/>
    <mergeCell ref="F5:F6"/>
    <mergeCell ref="T4:T6"/>
    <mergeCell ref="A15:U15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  <mergeCell ref="D5:D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DABCB-F263-47C3-BC3A-F2ABADC37C17}">
  <sheetPr>
    <tabColor rgb="FFFFFF00"/>
  </sheetPr>
  <dimension ref="A1:Z45"/>
  <sheetViews>
    <sheetView view="pageBreakPreview" zoomScaleSheetLayoutView="100" workbookViewId="0">
      <selection activeCell="B10" sqref="B10"/>
    </sheetView>
  </sheetViews>
  <sheetFormatPr defaultColWidth="9.125" defaultRowHeight="24"/>
  <cols>
    <col min="1" max="1" width="5.25" style="2" customWidth="1"/>
    <col min="2" max="2" width="48.125" style="2" customWidth="1"/>
    <col min="3" max="4" width="7.875" style="2" customWidth="1"/>
    <col min="5" max="5" width="12.375" style="2" customWidth="1"/>
    <col min="6" max="6" width="13.375" style="2" customWidth="1"/>
    <col min="7" max="7" width="14.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1.37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408" t="s">
        <v>275</v>
      </c>
      <c r="U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271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14075000</v>
      </c>
      <c r="G7" s="12">
        <f t="shared" ref="G7" si="0">G9</f>
        <v>1530000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55</v>
      </c>
      <c r="B9" s="49"/>
      <c r="C9" s="50"/>
      <c r="D9" s="50"/>
      <c r="E9" s="51"/>
      <c r="F9" s="51">
        <f>SUM(F10:F13)</f>
        <v>14075000</v>
      </c>
      <c r="G9" s="52">
        <f>SUM(G10:G13)</f>
        <v>1530000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83" customFormat="1">
      <c r="A10" s="81">
        <v>1</v>
      </c>
      <c r="B10" s="80" t="s">
        <v>58</v>
      </c>
      <c r="C10" s="81">
        <v>1</v>
      </c>
      <c r="D10" s="81" t="s">
        <v>12</v>
      </c>
      <c r="E10" s="82">
        <v>1530000</v>
      </c>
      <c r="F10" s="271">
        <f>E10*C10</f>
        <v>1530000</v>
      </c>
      <c r="G10" s="272">
        <v>1530000</v>
      </c>
      <c r="H10" s="388"/>
      <c r="I10" s="389"/>
      <c r="J10" s="388"/>
      <c r="K10" s="390"/>
      <c r="L10" s="390"/>
      <c r="M10" s="390"/>
      <c r="N10" s="388"/>
      <c r="O10" s="390"/>
      <c r="P10" s="388"/>
      <c r="Q10" s="390"/>
      <c r="R10" s="360"/>
      <c r="S10" s="360"/>
      <c r="T10" s="229"/>
      <c r="U10" s="34">
        <f>F10*10/10000000</f>
        <v>1.53</v>
      </c>
      <c r="W10" s="88" t="e">
        <f>#REF!+#REF!</f>
        <v>#REF!</v>
      </c>
    </row>
    <row r="11" spans="1:26" s="83" customFormat="1">
      <c r="A11" s="35">
        <v>2</v>
      </c>
      <c r="B11" s="46" t="s">
        <v>56</v>
      </c>
      <c r="C11" s="35">
        <v>1</v>
      </c>
      <c r="D11" s="35" t="s">
        <v>57</v>
      </c>
      <c r="E11" s="84">
        <v>4500000</v>
      </c>
      <c r="F11" s="85">
        <f>E11*C11</f>
        <v>4500000</v>
      </c>
      <c r="G11" s="86"/>
      <c r="H11" s="320"/>
      <c r="I11" s="321"/>
      <c r="J11" s="320"/>
      <c r="K11" s="321"/>
      <c r="L11" s="321"/>
      <c r="M11" s="321"/>
      <c r="N11" s="320"/>
      <c r="O11" s="321"/>
      <c r="P11" s="320"/>
      <c r="Q11" s="321"/>
      <c r="R11" s="320"/>
      <c r="S11" s="320"/>
      <c r="T11" s="341"/>
      <c r="U11" s="34">
        <f>F11*10/10000000</f>
        <v>4.5</v>
      </c>
    </row>
    <row r="12" spans="1:26">
      <c r="A12" s="35">
        <v>3</v>
      </c>
      <c r="B12" s="46" t="s">
        <v>59</v>
      </c>
      <c r="C12" s="35">
        <v>1</v>
      </c>
      <c r="D12" s="35" t="s">
        <v>12</v>
      </c>
      <c r="E12" s="37">
        <v>2045000</v>
      </c>
      <c r="F12" s="37">
        <f>C12*E12</f>
        <v>2045000</v>
      </c>
      <c r="G12" s="42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41"/>
      <c r="U12" s="34">
        <f>F12*10/10000000</f>
        <v>2.0449999999999999</v>
      </c>
    </row>
    <row r="13" spans="1:26">
      <c r="A13" s="35">
        <v>4</v>
      </c>
      <c r="B13" s="57" t="s">
        <v>60</v>
      </c>
      <c r="C13" s="35">
        <v>1</v>
      </c>
      <c r="D13" s="35" t="s">
        <v>12</v>
      </c>
      <c r="E13" s="37">
        <v>6000000</v>
      </c>
      <c r="F13" s="37">
        <f>C13*E13</f>
        <v>6000000</v>
      </c>
      <c r="G13" s="42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42"/>
      <c r="U13" s="34">
        <f>F13*10/10000000</f>
        <v>6</v>
      </c>
    </row>
    <row r="14" spans="1:26">
      <c r="A14" s="35">
        <v>5</v>
      </c>
      <c r="B14" s="46"/>
      <c r="C14" s="35"/>
      <c r="D14" s="35"/>
      <c r="E14" s="37"/>
      <c r="F14" s="37"/>
      <c r="G14" s="42"/>
      <c r="H14" s="340"/>
      <c r="I14" s="341"/>
      <c r="J14" s="340"/>
      <c r="K14" s="341"/>
      <c r="L14" s="341"/>
      <c r="M14" s="341"/>
      <c r="N14" s="340"/>
      <c r="O14" s="341"/>
      <c r="P14" s="340"/>
      <c r="Q14" s="341"/>
      <c r="R14" s="340"/>
      <c r="S14" s="341"/>
      <c r="T14" s="341"/>
      <c r="U14" s="34"/>
    </row>
    <row r="15" spans="1:26">
      <c r="A15" s="126">
        <v>6</v>
      </c>
      <c r="B15" s="391"/>
      <c r="C15" s="200"/>
      <c r="D15" s="200"/>
      <c r="E15" s="201"/>
      <c r="F15" s="201"/>
      <c r="G15" s="202"/>
      <c r="H15" s="338"/>
      <c r="I15" s="363"/>
      <c r="J15" s="338"/>
      <c r="K15" s="363"/>
      <c r="L15" s="363"/>
      <c r="M15" s="363"/>
      <c r="N15" s="338"/>
      <c r="O15" s="363"/>
      <c r="P15" s="338"/>
      <c r="Q15" s="363"/>
      <c r="R15" s="338"/>
      <c r="S15" s="363"/>
      <c r="T15" s="305"/>
      <c r="U15" s="34"/>
    </row>
    <row r="16" spans="1:26">
      <c r="H16" s="393"/>
      <c r="I16" s="393"/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77"/>
    </row>
    <row r="17" spans="1:23" s="378" customFormat="1" ht="20.100000000000001" customHeight="1">
      <c r="A17" s="410" t="s">
        <v>267</v>
      </c>
      <c r="B17" s="410"/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  <c r="T17" s="410"/>
      <c r="U17" s="410"/>
      <c r="V17" s="377"/>
      <c r="W17" s="377"/>
    </row>
    <row r="18" spans="1:23" s="378" customFormat="1" ht="20.100000000000001" customHeight="1">
      <c r="A18" s="373" t="s">
        <v>262</v>
      </c>
      <c r="B18" s="431" t="s">
        <v>268</v>
      </c>
      <c r="C18" s="431"/>
      <c r="D18" s="431"/>
      <c r="E18" s="376"/>
      <c r="F18" s="376"/>
      <c r="G18" s="377"/>
      <c r="H18" s="376"/>
      <c r="I18" s="377"/>
      <c r="J18" s="376"/>
      <c r="K18" s="377"/>
      <c r="L18" s="377"/>
      <c r="M18" s="377"/>
      <c r="N18" s="376"/>
      <c r="O18" s="377"/>
      <c r="P18" s="376"/>
      <c r="Q18" s="377"/>
      <c r="R18" s="376"/>
      <c r="S18" s="377"/>
      <c r="T18" s="377"/>
      <c r="U18" s="377"/>
      <c r="V18" s="377"/>
      <c r="W18" s="377"/>
    </row>
    <row r="19" spans="1:23" s="379" customFormat="1" ht="21.75">
      <c r="B19" s="379" t="s">
        <v>269</v>
      </c>
      <c r="G19" s="380"/>
      <c r="H19" s="376"/>
      <c r="I19" s="374"/>
      <c r="J19" s="376"/>
      <c r="K19" s="374"/>
      <c r="L19" s="374"/>
      <c r="M19" s="374"/>
      <c r="N19" s="376"/>
      <c r="O19" s="374"/>
      <c r="P19" s="376"/>
      <c r="Q19" s="374"/>
      <c r="R19" s="376"/>
      <c r="S19" s="374"/>
      <c r="T19" s="374"/>
    </row>
    <row r="20" spans="1:23">
      <c r="H20" s="344"/>
      <c r="I20" s="345"/>
      <c r="J20" s="344"/>
      <c r="K20" s="345"/>
      <c r="L20" s="345"/>
      <c r="M20" s="345"/>
      <c r="N20" s="344"/>
      <c r="O20" s="345"/>
      <c r="P20" s="344"/>
      <c r="Q20" s="345"/>
      <c r="R20" s="344"/>
      <c r="S20" s="345"/>
      <c r="T20" s="374"/>
    </row>
    <row r="21" spans="1:23"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42"/>
    </row>
    <row r="22" spans="1:23">
      <c r="H22" s="340"/>
      <c r="I22" s="341"/>
      <c r="J22" s="340"/>
      <c r="K22" s="341"/>
      <c r="L22" s="341"/>
      <c r="M22" s="341"/>
      <c r="N22" s="340"/>
      <c r="O22" s="341"/>
      <c r="P22" s="340"/>
      <c r="Q22" s="341"/>
      <c r="R22" s="340"/>
      <c r="S22" s="341"/>
      <c r="T22" s="320"/>
    </row>
    <row r="23" spans="1:23"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20"/>
    </row>
    <row r="24" spans="1:23">
      <c r="H24" s="340"/>
      <c r="I24" s="342"/>
      <c r="J24" s="340"/>
      <c r="K24" s="342"/>
      <c r="L24" s="342"/>
      <c r="M24" s="342"/>
      <c r="N24" s="340"/>
      <c r="O24" s="342"/>
      <c r="P24" s="340"/>
      <c r="Q24" s="342"/>
      <c r="R24" s="340"/>
      <c r="S24" s="342"/>
      <c r="T24" s="320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57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41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1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8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7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68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77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74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2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42"/>
    </row>
    <row r="36" spans="8:20">
      <c r="T36" s="342"/>
    </row>
    <row r="37" spans="8:20">
      <c r="T37" s="342"/>
    </row>
    <row r="38" spans="8:20">
      <c r="T38" s="342"/>
    </row>
    <row r="39" spans="8:20">
      <c r="T39" s="342"/>
    </row>
    <row r="40" spans="8:20">
      <c r="T40" s="342"/>
    </row>
    <row r="41" spans="8:20">
      <c r="T41" s="348"/>
    </row>
    <row r="42" spans="8:20">
      <c r="T42" s="368"/>
    </row>
    <row r="44" spans="8:20">
      <c r="T44" s="377"/>
    </row>
    <row r="45" spans="8:20">
      <c r="T45" s="374"/>
    </row>
  </sheetData>
  <mergeCells count="19">
    <mergeCell ref="F5:F6"/>
    <mergeCell ref="A2:S2"/>
    <mergeCell ref="T4:T6"/>
    <mergeCell ref="A17:U17"/>
    <mergeCell ref="B18:D18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  <mergeCell ref="D5:D6"/>
    <mergeCell ref="E5:E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AF122-BE5E-4014-B9C9-1B70856F9E3F}">
  <sheetPr>
    <tabColor rgb="FFFFFF00"/>
  </sheetPr>
  <dimension ref="A1:Z48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0.375" style="2" customWidth="1"/>
    <col min="3" max="4" width="7.875" style="2" customWidth="1"/>
    <col min="5" max="5" width="12.625" style="2" customWidth="1"/>
    <col min="6" max="6" width="14.6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1.37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271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F8+F17</f>
        <v>5880900</v>
      </c>
      <c r="G7" s="11">
        <f t="shared" ref="G7" si="0">G8+G17</f>
        <v>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>
        <f>F9</f>
        <v>4346400</v>
      </c>
      <c r="G8" s="20">
        <f t="shared" ref="G8" si="1">G9</f>
        <v>0</v>
      </c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61</v>
      </c>
      <c r="B9" s="49"/>
      <c r="C9" s="50"/>
      <c r="D9" s="50"/>
      <c r="E9" s="51"/>
      <c r="F9" s="51">
        <f t="shared" ref="F9:G9" si="2">SUM(F10:F14)</f>
        <v>4346400</v>
      </c>
      <c r="G9" s="52">
        <f t="shared" si="2"/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90">
        <v>1</v>
      </c>
      <c r="B10" s="91" t="s">
        <v>62</v>
      </c>
      <c r="C10" s="90">
        <v>10</v>
      </c>
      <c r="D10" s="90" t="s">
        <v>38</v>
      </c>
      <c r="E10" s="92">
        <v>20000</v>
      </c>
      <c r="F10" s="92">
        <f>C10*E10</f>
        <v>200000</v>
      </c>
      <c r="G10" s="93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229"/>
      <c r="U10" s="34">
        <f t="shared" ref="U10:U16" si="3">F10*10/10000000</f>
        <v>0.2</v>
      </c>
    </row>
    <row r="11" spans="1:26" s="77" customFormat="1" ht="48">
      <c r="A11" s="35">
        <v>2</v>
      </c>
      <c r="B11" s="46" t="s">
        <v>63</v>
      </c>
      <c r="C11" s="35">
        <v>2</v>
      </c>
      <c r="D11" s="35" t="s">
        <v>38</v>
      </c>
      <c r="E11" s="94">
        <v>40000</v>
      </c>
      <c r="F11" s="94">
        <f>C11*E11</f>
        <v>80000</v>
      </c>
      <c r="G11" s="95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1"/>
      <c r="U11" s="34">
        <f t="shared" si="3"/>
        <v>0.08</v>
      </c>
    </row>
    <row r="12" spans="1:26" s="77" customFormat="1" ht="48">
      <c r="A12" s="35">
        <v>3</v>
      </c>
      <c r="B12" s="96" t="s">
        <v>64</v>
      </c>
      <c r="C12" s="35">
        <v>11</v>
      </c>
      <c r="D12" s="35" t="s">
        <v>38</v>
      </c>
      <c r="E12" s="37">
        <v>91000</v>
      </c>
      <c r="F12" s="37">
        <f>C12*E12</f>
        <v>1001000</v>
      </c>
      <c r="G12" s="42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41"/>
      <c r="U12" s="34">
        <f t="shared" si="3"/>
        <v>1.0009999999999999</v>
      </c>
    </row>
    <row r="13" spans="1:26" s="77" customFormat="1">
      <c r="A13" s="35">
        <v>4</v>
      </c>
      <c r="B13" s="46" t="s">
        <v>65</v>
      </c>
      <c r="C13" s="35">
        <v>1</v>
      </c>
      <c r="D13" s="35" t="s">
        <v>12</v>
      </c>
      <c r="E13" s="37">
        <v>1534500</v>
      </c>
      <c r="F13" s="37">
        <f>E13*C13</f>
        <v>1534500</v>
      </c>
      <c r="G13" s="42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42"/>
      <c r="U13" s="34">
        <f t="shared" si="3"/>
        <v>1.5345</v>
      </c>
    </row>
    <row r="14" spans="1:26">
      <c r="A14" s="35">
        <v>5</v>
      </c>
      <c r="B14" s="97" t="s">
        <v>66</v>
      </c>
      <c r="C14" s="35">
        <v>1</v>
      </c>
      <c r="D14" s="58" t="s">
        <v>12</v>
      </c>
      <c r="E14" s="37">
        <v>1530900</v>
      </c>
      <c r="F14" s="37">
        <f>E14</f>
        <v>1530900</v>
      </c>
      <c r="G14" s="42"/>
      <c r="H14" s="344"/>
      <c r="I14" s="345"/>
      <c r="J14" s="344"/>
      <c r="K14" s="345"/>
      <c r="L14" s="345"/>
      <c r="M14" s="345"/>
      <c r="N14" s="344"/>
      <c r="O14" s="345"/>
      <c r="P14" s="344"/>
      <c r="Q14" s="345"/>
      <c r="R14" s="344"/>
      <c r="S14" s="345"/>
      <c r="T14" s="341"/>
      <c r="U14" s="34">
        <f t="shared" si="3"/>
        <v>1.5308999999999999</v>
      </c>
    </row>
    <row r="15" spans="1:26" s="77" customFormat="1">
      <c r="A15" s="35">
        <v>6</v>
      </c>
      <c r="B15" s="46"/>
      <c r="C15" s="35"/>
      <c r="D15" s="35"/>
      <c r="E15" s="37"/>
      <c r="F15" s="37"/>
      <c r="G15" s="42"/>
      <c r="H15" s="350"/>
      <c r="I15" s="351"/>
      <c r="J15" s="350"/>
      <c r="K15" s="351"/>
      <c r="L15" s="351"/>
      <c r="M15" s="351"/>
      <c r="N15" s="350"/>
      <c r="O15" s="351"/>
      <c r="P15" s="350"/>
      <c r="Q15" s="351"/>
      <c r="R15" s="350"/>
      <c r="S15" s="351"/>
      <c r="T15" s="351"/>
      <c r="U15" s="34">
        <f t="shared" si="3"/>
        <v>0</v>
      </c>
    </row>
    <row r="16" spans="1:26">
      <c r="A16" s="126">
        <v>7</v>
      </c>
      <c r="B16" s="262"/>
      <c r="C16" s="126"/>
      <c r="D16" s="260"/>
      <c r="E16" s="225"/>
      <c r="F16" s="225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397"/>
      <c r="U16" s="34">
        <f t="shared" si="3"/>
        <v>0</v>
      </c>
    </row>
    <row r="17" spans="1:23" s="252" customFormat="1">
      <c r="A17" s="246" t="s">
        <v>239</v>
      </c>
      <c r="B17" s="247"/>
      <c r="C17" s="248"/>
      <c r="D17" s="248"/>
      <c r="E17" s="249"/>
      <c r="F17" s="249">
        <f>F18</f>
        <v>1534500</v>
      </c>
      <c r="G17" s="249">
        <f t="shared" ref="G17" si="4">G18</f>
        <v>0</v>
      </c>
      <c r="H17" s="352"/>
      <c r="I17" s="353"/>
      <c r="J17" s="352"/>
      <c r="K17" s="353"/>
      <c r="L17" s="353"/>
      <c r="M17" s="353"/>
      <c r="N17" s="352"/>
      <c r="O17" s="353"/>
      <c r="P17" s="352"/>
      <c r="Q17" s="353"/>
      <c r="R17" s="352"/>
      <c r="S17" s="353"/>
      <c r="T17" s="353"/>
      <c r="U17" s="34"/>
      <c r="V17" s="251" t="e">
        <f>#REF!+[5]สรุปสิ่งก่อสร้าง!L72</f>
        <v>#REF!</v>
      </c>
    </row>
    <row r="18" spans="1:23" s="77" customFormat="1">
      <c r="A18" s="35">
        <v>1</v>
      </c>
      <c r="B18" s="97" t="s">
        <v>66</v>
      </c>
      <c r="C18" s="54">
        <v>1</v>
      </c>
      <c r="D18" s="58" t="s">
        <v>12</v>
      </c>
      <c r="E18" s="37">
        <v>1534500</v>
      </c>
      <c r="F18" s="32">
        <f>E18*C18</f>
        <v>1534500</v>
      </c>
      <c r="G18" s="33"/>
      <c r="H18" s="344"/>
      <c r="I18" s="345"/>
      <c r="J18" s="344"/>
      <c r="K18" s="345"/>
      <c r="L18" s="345"/>
      <c r="M18" s="345"/>
      <c r="N18" s="344"/>
      <c r="O18" s="345"/>
      <c r="P18" s="344"/>
      <c r="Q18" s="345"/>
      <c r="R18" s="344"/>
      <c r="S18" s="345"/>
      <c r="T18" s="394"/>
      <c r="U18" s="34">
        <f>F18*10/10000000</f>
        <v>1.5345</v>
      </c>
    </row>
    <row r="19" spans="1:23" s="77" customFormat="1">
      <c r="A19" s="35">
        <v>2</v>
      </c>
      <c r="B19" s="46"/>
      <c r="C19" s="35"/>
      <c r="D19" s="35"/>
      <c r="E19" s="37"/>
      <c r="F19" s="37"/>
      <c r="G19" s="42"/>
      <c r="H19" s="340"/>
      <c r="I19" s="341"/>
      <c r="J19" s="340"/>
      <c r="K19" s="341"/>
      <c r="L19" s="341"/>
      <c r="M19" s="341"/>
      <c r="N19" s="340"/>
      <c r="O19" s="341"/>
      <c r="P19" s="340"/>
      <c r="Q19" s="341"/>
      <c r="R19" s="340"/>
      <c r="S19" s="341"/>
      <c r="T19" s="395"/>
      <c r="U19" s="34">
        <f>F19*10/10000000</f>
        <v>0</v>
      </c>
    </row>
    <row r="20" spans="1:23">
      <c r="A20" s="126">
        <v>3</v>
      </c>
      <c r="B20" s="262"/>
      <c r="C20" s="126"/>
      <c r="D20" s="260"/>
      <c r="E20" s="225"/>
      <c r="F20" s="225"/>
      <c r="G20" s="153"/>
      <c r="H20" s="304"/>
      <c r="I20" s="348"/>
      <c r="J20" s="304"/>
      <c r="K20" s="348"/>
      <c r="L20" s="348"/>
      <c r="M20" s="348"/>
      <c r="N20" s="304"/>
      <c r="O20" s="348"/>
      <c r="P20" s="304"/>
      <c r="Q20" s="348"/>
      <c r="R20" s="304"/>
      <c r="S20" s="348"/>
      <c r="T20" s="396"/>
      <c r="U20" s="34">
        <f>F20*10/10000000</f>
        <v>0</v>
      </c>
    </row>
    <row r="21" spans="1:23">
      <c r="H21" s="367"/>
      <c r="I21" s="368"/>
      <c r="J21" s="367"/>
      <c r="K21" s="368"/>
      <c r="L21" s="368"/>
      <c r="M21" s="368"/>
      <c r="N21" s="367"/>
      <c r="O21" s="368"/>
      <c r="P21" s="367"/>
      <c r="Q21" s="368"/>
      <c r="R21" s="367"/>
      <c r="S21" s="368"/>
      <c r="T21" s="368"/>
    </row>
    <row r="22" spans="1:23" s="378" customFormat="1" ht="20.100000000000001" customHeight="1">
      <c r="A22" s="410" t="s">
        <v>267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  <c r="T22" s="410"/>
      <c r="U22" s="410"/>
      <c r="V22" s="377"/>
      <c r="W22" s="377"/>
    </row>
    <row r="23" spans="1:23" s="378" customFormat="1" ht="20.100000000000001" customHeight="1">
      <c r="A23" s="373" t="s">
        <v>262</v>
      </c>
      <c r="B23" s="431" t="s">
        <v>268</v>
      </c>
      <c r="C23" s="431"/>
      <c r="D23" s="431"/>
      <c r="E23" s="376"/>
      <c r="F23" s="376"/>
      <c r="G23" s="377"/>
      <c r="H23" s="376"/>
      <c r="I23" s="377"/>
      <c r="J23" s="376"/>
      <c r="K23" s="377"/>
      <c r="L23" s="377"/>
      <c r="M23" s="377"/>
      <c r="N23" s="376"/>
      <c r="O23" s="377"/>
      <c r="P23" s="376"/>
      <c r="Q23" s="377"/>
      <c r="R23" s="376"/>
      <c r="S23" s="377"/>
      <c r="T23" s="377"/>
      <c r="U23" s="377"/>
      <c r="V23" s="377"/>
      <c r="W23" s="377"/>
    </row>
    <row r="24" spans="1:23" s="379" customFormat="1" ht="21.75">
      <c r="B24" s="379" t="s">
        <v>269</v>
      </c>
      <c r="G24" s="380"/>
      <c r="H24" s="376"/>
      <c r="I24" s="374"/>
      <c r="J24" s="376"/>
      <c r="K24" s="374"/>
      <c r="L24" s="374"/>
      <c r="M24" s="374"/>
      <c r="N24" s="376"/>
      <c r="O24" s="374"/>
      <c r="P24" s="376"/>
      <c r="Q24" s="374"/>
      <c r="R24" s="376"/>
      <c r="S24" s="374"/>
      <c r="T24" s="374"/>
    </row>
    <row r="25" spans="1:23">
      <c r="H25" s="340"/>
      <c r="I25" s="342"/>
      <c r="J25" s="340"/>
      <c r="K25" s="342"/>
      <c r="L25" s="342"/>
      <c r="M25" s="342"/>
      <c r="N25" s="340"/>
      <c r="O25" s="342"/>
      <c r="P25" s="340"/>
      <c r="Q25" s="342"/>
      <c r="R25" s="340"/>
      <c r="S25" s="342"/>
      <c r="T25" s="320"/>
    </row>
    <row r="26" spans="1:23">
      <c r="H26" s="340"/>
      <c r="I26" s="342"/>
      <c r="J26" s="340"/>
      <c r="K26" s="342"/>
      <c r="L26" s="342"/>
      <c r="M26" s="342"/>
      <c r="N26" s="340"/>
      <c r="O26" s="342"/>
      <c r="P26" s="340"/>
      <c r="Q26" s="342"/>
      <c r="R26" s="340"/>
      <c r="S26" s="342"/>
      <c r="T26" s="320"/>
    </row>
    <row r="27" spans="1:23"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20"/>
    </row>
    <row r="28" spans="1:23"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57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1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1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8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7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68"/>
    </row>
    <row r="34" spans="8:20"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77"/>
    </row>
    <row r="35" spans="8:20">
      <c r="H35" s="338"/>
      <c r="I35" s="339"/>
      <c r="J35" s="338"/>
      <c r="K35" s="339"/>
      <c r="L35" s="339"/>
      <c r="M35" s="339"/>
      <c r="N35" s="338"/>
      <c r="O35" s="339"/>
      <c r="P35" s="338"/>
      <c r="Q35" s="339"/>
      <c r="R35" s="338"/>
      <c r="S35" s="339"/>
      <c r="T35" s="374"/>
    </row>
    <row r="36" spans="8:20">
      <c r="T36" s="342"/>
    </row>
    <row r="37" spans="8:20">
      <c r="T37" s="342"/>
    </row>
    <row r="38" spans="8:20">
      <c r="T38" s="342"/>
    </row>
    <row r="39" spans="8:20">
      <c r="T39" s="342"/>
    </row>
    <row r="40" spans="8:20">
      <c r="T40" s="342"/>
    </row>
    <row r="41" spans="8:20">
      <c r="T41" s="342"/>
    </row>
    <row r="42" spans="8:20">
      <c r="T42" s="342"/>
    </row>
    <row r="43" spans="8:20">
      <c r="T43" s="342"/>
    </row>
    <row r="44" spans="8:20">
      <c r="T44" s="348"/>
    </row>
    <row r="45" spans="8:20">
      <c r="T45" s="368"/>
    </row>
    <row r="47" spans="8:20">
      <c r="T47" s="377"/>
    </row>
    <row r="48" spans="8:20">
      <c r="T48" s="374"/>
    </row>
  </sheetData>
  <mergeCells count="19">
    <mergeCell ref="E5:E6"/>
    <mergeCell ref="F5:F6"/>
    <mergeCell ref="T4:T6"/>
    <mergeCell ref="A22:U22"/>
    <mergeCell ref="B23:D23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  <mergeCell ref="D5:D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BFB44-79B3-4797-B802-47158020019C}">
  <sheetPr>
    <tabColor rgb="FFFFFF00"/>
  </sheetPr>
  <dimension ref="A1:Z42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63.25" style="2" customWidth="1"/>
    <col min="3" max="3" width="6.5" style="2" customWidth="1"/>
    <col min="4" max="4" width="7.875" style="2" customWidth="1"/>
    <col min="5" max="5" width="11.5" style="2" customWidth="1"/>
    <col min="6" max="6" width="12.625" style="2" customWidth="1"/>
    <col min="7" max="7" width="13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39123900</v>
      </c>
      <c r="G7" s="12">
        <f t="shared" ref="G7" si="0">G9</f>
        <v>16580800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48" t="s">
        <v>67</v>
      </c>
      <c r="B9" s="66"/>
      <c r="C9" s="50"/>
      <c r="D9" s="50"/>
      <c r="E9" s="98"/>
      <c r="F9" s="28">
        <f>SUM(F10:F36)</f>
        <v>39123900</v>
      </c>
      <c r="G9" s="29">
        <f>SUM(G10:G36)</f>
        <v>16580800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>
      <c r="A10" s="30">
        <v>1</v>
      </c>
      <c r="B10" s="99" t="s">
        <v>68</v>
      </c>
      <c r="C10" s="54">
        <v>1</v>
      </c>
      <c r="D10" s="54" t="s">
        <v>12</v>
      </c>
      <c r="E10" s="100">
        <v>1220000</v>
      </c>
      <c r="F10" s="101">
        <f>E10*C10</f>
        <v>1220000</v>
      </c>
      <c r="G10" s="102">
        <v>1220000</v>
      </c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 t="shared" ref="U10:U36" si="1">F10*10/10000000</f>
        <v>1.22</v>
      </c>
    </row>
    <row r="11" spans="1:26" s="77" customFormat="1">
      <c r="A11" s="35">
        <v>2</v>
      </c>
      <c r="B11" s="47" t="s">
        <v>69</v>
      </c>
      <c r="C11" s="35">
        <v>1</v>
      </c>
      <c r="D11" s="35" t="s">
        <v>12</v>
      </c>
      <c r="E11" s="84">
        <v>1300100</v>
      </c>
      <c r="F11" s="84">
        <f>C11*E11</f>
        <v>1300100</v>
      </c>
      <c r="G11" s="104">
        <v>1300100</v>
      </c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1"/>
      <c r="U11" s="34">
        <f t="shared" si="1"/>
        <v>1.3001</v>
      </c>
    </row>
    <row r="12" spans="1:26" s="77" customFormat="1">
      <c r="A12" s="30">
        <v>3</v>
      </c>
      <c r="B12" s="47" t="s">
        <v>73</v>
      </c>
      <c r="C12" s="35">
        <v>1</v>
      </c>
      <c r="D12" s="35" t="s">
        <v>12</v>
      </c>
      <c r="E12" s="84">
        <v>1972900</v>
      </c>
      <c r="F12" s="84">
        <f>C12*E12</f>
        <v>1972900</v>
      </c>
      <c r="G12" s="104">
        <v>1972900</v>
      </c>
      <c r="H12" s="340"/>
      <c r="I12" s="341"/>
      <c r="J12" s="340"/>
      <c r="K12" s="341"/>
      <c r="L12" s="341"/>
      <c r="M12" s="341"/>
      <c r="N12" s="340"/>
      <c r="O12" s="341"/>
      <c r="P12" s="340"/>
      <c r="Q12" s="341"/>
      <c r="R12" s="340"/>
      <c r="S12" s="341"/>
      <c r="T12" s="320"/>
      <c r="U12" s="34">
        <f t="shared" ref="U12:U23" si="2">F12*10/10000000</f>
        <v>1.9729000000000001</v>
      </c>
    </row>
    <row r="13" spans="1:26" s="77" customFormat="1">
      <c r="A13" s="35">
        <v>4</v>
      </c>
      <c r="B13" s="46" t="s">
        <v>74</v>
      </c>
      <c r="C13" s="105">
        <v>1</v>
      </c>
      <c r="D13" s="105" t="s">
        <v>38</v>
      </c>
      <c r="E13" s="106">
        <v>2500000</v>
      </c>
      <c r="F13" s="84">
        <f>E13*C13</f>
        <v>2500000</v>
      </c>
      <c r="G13" s="109">
        <v>2500000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320"/>
      <c r="U13" s="34">
        <f t="shared" si="2"/>
        <v>2.5</v>
      </c>
    </row>
    <row r="14" spans="1:26" s="77" customFormat="1">
      <c r="A14" s="30">
        <v>5</v>
      </c>
      <c r="B14" s="46" t="s">
        <v>79</v>
      </c>
      <c r="C14" s="105">
        <v>1</v>
      </c>
      <c r="D14" s="105" t="s">
        <v>38</v>
      </c>
      <c r="E14" s="106">
        <v>1200000</v>
      </c>
      <c r="F14" s="84">
        <f>E14*C14</f>
        <v>1200000</v>
      </c>
      <c r="G14" s="109">
        <v>1200000</v>
      </c>
      <c r="H14" s="340"/>
      <c r="I14" s="342"/>
      <c r="J14" s="340"/>
      <c r="K14" s="342"/>
      <c r="L14" s="342"/>
      <c r="M14" s="342"/>
      <c r="N14" s="340"/>
      <c r="O14" s="342"/>
      <c r="P14" s="340"/>
      <c r="Q14" s="342"/>
      <c r="R14" s="340"/>
      <c r="S14" s="342"/>
      <c r="T14" s="341"/>
      <c r="U14" s="34">
        <f t="shared" si="2"/>
        <v>1.2</v>
      </c>
    </row>
    <row r="15" spans="1:26" s="77" customFormat="1">
      <c r="A15" s="35">
        <v>6</v>
      </c>
      <c r="B15" s="31" t="s">
        <v>80</v>
      </c>
      <c r="C15" s="111">
        <v>1</v>
      </c>
      <c r="D15" s="111" t="s">
        <v>12</v>
      </c>
      <c r="E15" s="112">
        <v>1264000</v>
      </c>
      <c r="F15" s="78">
        <f>E15*C15</f>
        <v>1264000</v>
      </c>
      <c r="G15" s="113">
        <v>1264000</v>
      </c>
      <c r="H15" s="340"/>
      <c r="I15" s="342"/>
      <c r="J15" s="340"/>
      <c r="K15" s="342"/>
      <c r="L15" s="342"/>
      <c r="M15" s="342"/>
      <c r="N15" s="340"/>
      <c r="O15" s="342"/>
      <c r="P15" s="340"/>
      <c r="Q15" s="342"/>
      <c r="R15" s="340"/>
      <c r="S15" s="342"/>
      <c r="T15" s="342"/>
      <c r="U15" s="34">
        <f t="shared" si="2"/>
        <v>1.264</v>
      </c>
    </row>
    <row r="16" spans="1:26" s="77" customFormat="1" ht="48">
      <c r="A16" s="30">
        <v>7</v>
      </c>
      <c r="B16" s="46" t="s">
        <v>81</v>
      </c>
      <c r="C16" s="105">
        <v>1</v>
      </c>
      <c r="D16" s="105" t="s">
        <v>12</v>
      </c>
      <c r="E16" s="106">
        <v>2002500</v>
      </c>
      <c r="F16" s="84">
        <f>E16*C16</f>
        <v>2002500</v>
      </c>
      <c r="G16" s="109">
        <v>2002500</v>
      </c>
      <c r="H16" s="340"/>
      <c r="I16" s="342"/>
      <c r="J16" s="340"/>
      <c r="K16" s="342"/>
      <c r="L16" s="342"/>
      <c r="M16" s="342"/>
      <c r="N16" s="340"/>
      <c r="O16" s="342"/>
      <c r="P16" s="340"/>
      <c r="Q16" s="342"/>
      <c r="R16" s="340"/>
      <c r="S16" s="342"/>
      <c r="T16" s="342"/>
      <c r="U16" s="34">
        <f t="shared" si="2"/>
        <v>2.0024999999999999</v>
      </c>
    </row>
    <row r="17" spans="1:21" s="77" customFormat="1" ht="48">
      <c r="A17" s="35">
        <v>8</v>
      </c>
      <c r="B17" s="46" t="s">
        <v>82</v>
      </c>
      <c r="C17" s="105">
        <v>1</v>
      </c>
      <c r="D17" s="105" t="s">
        <v>83</v>
      </c>
      <c r="E17" s="106">
        <v>1955000</v>
      </c>
      <c r="F17" s="84">
        <f>E17*C17</f>
        <v>1955000</v>
      </c>
      <c r="G17" s="109">
        <v>1955000</v>
      </c>
      <c r="H17" s="340"/>
      <c r="I17" s="342"/>
      <c r="J17" s="340"/>
      <c r="K17" s="342"/>
      <c r="L17" s="342"/>
      <c r="M17" s="342"/>
      <c r="N17" s="340"/>
      <c r="O17" s="342"/>
      <c r="P17" s="340"/>
      <c r="Q17" s="342"/>
      <c r="R17" s="340"/>
      <c r="S17" s="342"/>
      <c r="T17" s="342"/>
      <c r="U17" s="34">
        <f t="shared" si="2"/>
        <v>1.9550000000000001</v>
      </c>
    </row>
    <row r="18" spans="1:21" s="77" customFormat="1">
      <c r="A18" s="30">
        <v>9</v>
      </c>
      <c r="B18" s="46" t="s">
        <v>85</v>
      </c>
      <c r="C18" s="105">
        <v>1</v>
      </c>
      <c r="D18" s="105" t="s">
        <v>38</v>
      </c>
      <c r="E18" s="117">
        <v>567100</v>
      </c>
      <c r="F18" s="118">
        <f>C18*E18</f>
        <v>567100</v>
      </c>
      <c r="G18" s="109">
        <v>567100</v>
      </c>
      <c r="H18" s="340"/>
      <c r="I18" s="342"/>
      <c r="J18" s="340"/>
      <c r="K18" s="342"/>
      <c r="L18" s="342"/>
      <c r="M18" s="342"/>
      <c r="N18" s="340"/>
      <c r="O18" s="342"/>
      <c r="P18" s="340"/>
      <c r="Q18" s="342"/>
      <c r="R18" s="340"/>
      <c r="S18" s="342"/>
      <c r="T18" s="342"/>
      <c r="U18" s="34">
        <f t="shared" si="2"/>
        <v>0.56710000000000005</v>
      </c>
    </row>
    <row r="19" spans="1:21" s="77" customFormat="1" ht="48">
      <c r="A19" s="35">
        <v>10</v>
      </c>
      <c r="B19" s="47" t="s">
        <v>86</v>
      </c>
      <c r="C19" s="35">
        <v>1</v>
      </c>
      <c r="D19" s="35" t="s">
        <v>38</v>
      </c>
      <c r="E19" s="119">
        <v>995000</v>
      </c>
      <c r="F19" s="118">
        <f>C19*E19</f>
        <v>995000</v>
      </c>
      <c r="G19" s="42">
        <v>995000</v>
      </c>
      <c r="H19" s="340"/>
      <c r="I19" s="342"/>
      <c r="J19" s="340"/>
      <c r="K19" s="342"/>
      <c r="L19" s="342"/>
      <c r="M19" s="342"/>
      <c r="N19" s="340"/>
      <c r="O19" s="342"/>
      <c r="P19" s="340"/>
      <c r="Q19" s="342"/>
      <c r="R19" s="340"/>
      <c r="S19" s="342"/>
      <c r="T19" s="342"/>
      <c r="U19" s="74">
        <f t="shared" si="2"/>
        <v>0.995</v>
      </c>
    </row>
    <row r="20" spans="1:21" s="77" customFormat="1">
      <c r="A20" s="30">
        <v>11</v>
      </c>
      <c r="B20" s="46" t="s">
        <v>87</v>
      </c>
      <c r="C20" s="105">
        <v>1</v>
      </c>
      <c r="D20" s="105" t="s">
        <v>12</v>
      </c>
      <c r="E20" s="117">
        <v>352900</v>
      </c>
      <c r="F20" s="118">
        <f>C20*E20</f>
        <v>352900</v>
      </c>
      <c r="G20" s="120">
        <v>352900</v>
      </c>
      <c r="H20" s="340"/>
      <c r="I20" s="342"/>
      <c r="J20" s="340"/>
      <c r="K20" s="342"/>
      <c r="L20" s="342"/>
      <c r="M20" s="342"/>
      <c r="N20" s="340"/>
      <c r="O20" s="342"/>
      <c r="P20" s="340"/>
      <c r="Q20" s="342"/>
      <c r="R20" s="340"/>
      <c r="S20" s="342"/>
      <c r="T20" s="342"/>
      <c r="U20" s="34">
        <f t="shared" si="2"/>
        <v>0.35289999999999999</v>
      </c>
    </row>
    <row r="21" spans="1:21" s="77" customFormat="1">
      <c r="A21" s="35">
        <v>12</v>
      </c>
      <c r="B21" s="46" t="s">
        <v>93</v>
      </c>
      <c r="C21" s="105">
        <v>1</v>
      </c>
      <c r="D21" s="105" t="s">
        <v>12</v>
      </c>
      <c r="E21" s="124">
        <v>401300</v>
      </c>
      <c r="F21" s="118">
        <f>E21*C21</f>
        <v>401300</v>
      </c>
      <c r="G21" s="125">
        <v>401300</v>
      </c>
      <c r="H21" s="340"/>
      <c r="I21" s="342"/>
      <c r="J21" s="340"/>
      <c r="K21" s="342"/>
      <c r="L21" s="342"/>
      <c r="M21" s="342"/>
      <c r="N21" s="340"/>
      <c r="O21" s="342"/>
      <c r="P21" s="340"/>
      <c r="Q21" s="342"/>
      <c r="R21" s="340"/>
      <c r="S21" s="342"/>
      <c r="T21" s="342"/>
      <c r="U21" s="34">
        <f t="shared" si="2"/>
        <v>0.40129999999999999</v>
      </c>
    </row>
    <row r="22" spans="1:21" s="77" customFormat="1">
      <c r="A22" s="30">
        <v>13</v>
      </c>
      <c r="B22" s="46" t="s">
        <v>94</v>
      </c>
      <c r="C22" s="105">
        <v>2</v>
      </c>
      <c r="D22" s="105" t="s">
        <v>12</v>
      </c>
      <c r="E22" s="117">
        <v>145000</v>
      </c>
      <c r="F22" s="121">
        <f>C22*E22</f>
        <v>290000</v>
      </c>
      <c r="G22" s="123">
        <v>290000</v>
      </c>
      <c r="H22" s="340"/>
      <c r="I22" s="342"/>
      <c r="J22" s="340"/>
      <c r="K22" s="342"/>
      <c r="L22" s="342"/>
      <c r="M22" s="342"/>
      <c r="N22" s="340"/>
      <c r="O22" s="342"/>
      <c r="P22" s="340"/>
      <c r="Q22" s="342"/>
      <c r="R22" s="340"/>
      <c r="S22" s="342"/>
      <c r="T22" s="398"/>
      <c r="U22" s="34">
        <f t="shared" si="2"/>
        <v>0.28999999999999998</v>
      </c>
    </row>
    <row r="23" spans="1:21" s="77" customFormat="1">
      <c r="A23" s="35">
        <v>14</v>
      </c>
      <c r="B23" s="46" t="s">
        <v>95</v>
      </c>
      <c r="C23" s="105">
        <v>1</v>
      </c>
      <c r="D23" s="105" t="s">
        <v>38</v>
      </c>
      <c r="E23" s="117">
        <v>560000</v>
      </c>
      <c r="F23" s="37">
        <f>E23*C23</f>
        <v>560000</v>
      </c>
      <c r="G23" s="123">
        <v>560000</v>
      </c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95"/>
      <c r="U23" s="34">
        <f t="shared" si="2"/>
        <v>0.56000000000000005</v>
      </c>
    </row>
    <row r="24" spans="1:21" s="77" customFormat="1">
      <c r="A24" s="30">
        <v>15</v>
      </c>
      <c r="B24" s="46" t="s">
        <v>70</v>
      </c>
      <c r="C24" s="105">
        <v>1</v>
      </c>
      <c r="D24" s="105" t="s">
        <v>12</v>
      </c>
      <c r="E24" s="106">
        <v>1523800</v>
      </c>
      <c r="F24" s="107">
        <f>E24*C24</f>
        <v>1523800</v>
      </c>
      <c r="G24" s="108"/>
      <c r="H24" s="324"/>
      <c r="I24" s="324"/>
      <c r="J24" s="324"/>
      <c r="K24" s="324"/>
      <c r="L24" s="324"/>
      <c r="M24" s="324"/>
      <c r="N24" s="324"/>
      <c r="O24" s="324"/>
      <c r="P24" s="324"/>
      <c r="Q24" s="324"/>
      <c r="R24" s="320"/>
      <c r="S24" s="320"/>
      <c r="T24" s="342"/>
      <c r="U24" s="34">
        <f t="shared" si="1"/>
        <v>1.5238</v>
      </c>
    </row>
    <row r="25" spans="1:21" s="77" customFormat="1">
      <c r="A25" s="35">
        <v>16</v>
      </c>
      <c r="B25" s="46" t="s">
        <v>71</v>
      </c>
      <c r="C25" s="105">
        <v>1</v>
      </c>
      <c r="D25" s="105" t="s">
        <v>12</v>
      </c>
      <c r="E25" s="106">
        <v>1900600</v>
      </c>
      <c r="F25" s="84">
        <f>E25*C25</f>
        <v>1900600</v>
      </c>
      <c r="G25" s="104"/>
      <c r="H25" s="320"/>
      <c r="I25" s="320"/>
      <c r="J25" s="320"/>
      <c r="K25" s="320"/>
      <c r="L25" s="320"/>
      <c r="M25" s="320"/>
      <c r="N25" s="320"/>
      <c r="O25" s="320"/>
      <c r="P25" s="320"/>
      <c r="Q25" s="320"/>
      <c r="R25" s="320"/>
      <c r="S25" s="320"/>
      <c r="T25" s="342"/>
      <c r="U25" s="34">
        <f t="shared" si="1"/>
        <v>1.9006000000000001</v>
      </c>
    </row>
    <row r="26" spans="1:21" s="77" customFormat="1">
      <c r="A26" s="30">
        <v>17</v>
      </c>
      <c r="B26" s="47" t="s">
        <v>72</v>
      </c>
      <c r="C26" s="35">
        <v>1</v>
      </c>
      <c r="D26" s="35" t="s">
        <v>12</v>
      </c>
      <c r="E26" s="84">
        <v>4300000</v>
      </c>
      <c r="F26" s="84">
        <f>E26*C26</f>
        <v>4300000</v>
      </c>
      <c r="G26" s="104"/>
      <c r="H26" s="340"/>
      <c r="I26" s="341"/>
      <c r="J26" s="340"/>
      <c r="K26" s="341"/>
      <c r="L26" s="341"/>
      <c r="M26" s="341"/>
      <c r="N26" s="340"/>
      <c r="O26" s="341"/>
      <c r="P26" s="340"/>
      <c r="Q26" s="341"/>
      <c r="R26" s="340"/>
      <c r="S26" s="341"/>
      <c r="T26" s="364"/>
      <c r="U26" s="34">
        <f t="shared" si="1"/>
        <v>4.3</v>
      </c>
    </row>
    <row r="27" spans="1:21" s="77" customFormat="1">
      <c r="A27" s="35">
        <v>18</v>
      </c>
      <c r="B27" s="47" t="s">
        <v>75</v>
      </c>
      <c r="C27" s="35">
        <v>1</v>
      </c>
      <c r="D27" s="35" t="s">
        <v>38</v>
      </c>
      <c r="E27" s="110">
        <v>2660000</v>
      </c>
      <c r="F27" s="84">
        <f>E27*C27</f>
        <v>2660000</v>
      </c>
      <c r="G27" s="104"/>
      <c r="H27" s="340"/>
      <c r="I27" s="341"/>
      <c r="J27" s="340"/>
      <c r="K27" s="341"/>
      <c r="L27" s="341"/>
      <c r="M27" s="341"/>
      <c r="N27" s="340"/>
      <c r="O27" s="341"/>
      <c r="P27" s="340"/>
      <c r="Q27" s="341"/>
      <c r="R27" s="340"/>
      <c r="S27" s="341"/>
      <c r="T27" s="320"/>
      <c r="U27" s="34">
        <f t="shared" si="1"/>
        <v>2.66</v>
      </c>
    </row>
    <row r="28" spans="1:21" s="77" customFormat="1" ht="48">
      <c r="A28" s="30">
        <v>19</v>
      </c>
      <c r="B28" s="46" t="s">
        <v>76</v>
      </c>
      <c r="C28" s="35">
        <v>1</v>
      </c>
      <c r="D28" s="35" t="s">
        <v>12</v>
      </c>
      <c r="E28" s="84">
        <v>2143000</v>
      </c>
      <c r="F28" s="84">
        <f>C28*E28</f>
        <v>2143000</v>
      </c>
      <c r="G28" s="104"/>
      <c r="H28" s="340"/>
      <c r="I28" s="341"/>
      <c r="J28" s="340"/>
      <c r="K28" s="341"/>
      <c r="L28" s="341"/>
      <c r="M28" s="341"/>
      <c r="N28" s="340"/>
      <c r="O28" s="341"/>
      <c r="P28" s="340"/>
      <c r="Q28" s="341"/>
      <c r="R28" s="340"/>
      <c r="S28" s="341"/>
      <c r="T28" s="341"/>
      <c r="U28" s="34">
        <f t="shared" si="1"/>
        <v>2.1429999999999998</v>
      </c>
    </row>
    <row r="29" spans="1:21" s="77" customFormat="1">
      <c r="A29" s="35">
        <v>20</v>
      </c>
      <c r="B29" s="46" t="s">
        <v>77</v>
      </c>
      <c r="C29" s="105">
        <v>1</v>
      </c>
      <c r="D29" s="105" t="s">
        <v>12</v>
      </c>
      <c r="E29" s="106">
        <v>2994900</v>
      </c>
      <c r="F29" s="106">
        <f>E29*C29</f>
        <v>2994900</v>
      </c>
      <c r="G29" s="109"/>
      <c r="H29" s="340"/>
      <c r="I29" s="341"/>
      <c r="J29" s="340"/>
      <c r="K29" s="341"/>
      <c r="L29" s="341"/>
      <c r="M29" s="341"/>
      <c r="N29" s="340"/>
      <c r="O29" s="341"/>
      <c r="P29" s="340"/>
      <c r="Q29" s="341"/>
      <c r="R29" s="340"/>
      <c r="S29" s="341"/>
      <c r="T29" s="42"/>
      <c r="U29" s="34">
        <f t="shared" si="1"/>
        <v>2.9948999999999999</v>
      </c>
    </row>
    <row r="30" spans="1:21" s="77" customFormat="1">
      <c r="A30" s="30">
        <v>21</v>
      </c>
      <c r="B30" s="46" t="s">
        <v>78</v>
      </c>
      <c r="C30" s="105">
        <v>1</v>
      </c>
      <c r="D30" s="105" t="s">
        <v>12</v>
      </c>
      <c r="E30" s="106">
        <v>1414500</v>
      </c>
      <c r="F30" s="84">
        <f t="shared" ref="F30:F31" si="3">E30*C30</f>
        <v>1414500</v>
      </c>
      <c r="G30" s="104"/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1"/>
      <c r="U30" s="34">
        <f t="shared" si="1"/>
        <v>1.4145000000000001</v>
      </c>
    </row>
    <row r="31" spans="1:21" s="77" customFormat="1" ht="48">
      <c r="A31" s="35">
        <v>22</v>
      </c>
      <c r="B31" s="80" t="s">
        <v>84</v>
      </c>
      <c r="C31" s="114">
        <v>1</v>
      </c>
      <c r="D31" s="114" t="s">
        <v>38</v>
      </c>
      <c r="E31" s="115">
        <v>2500000</v>
      </c>
      <c r="F31" s="82">
        <f t="shared" si="3"/>
        <v>2500000</v>
      </c>
      <c r="G31" s="116"/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  <c r="U31" s="34">
        <f t="shared" si="1"/>
        <v>2.5</v>
      </c>
    </row>
    <row r="32" spans="1:21" s="77" customFormat="1">
      <c r="A32" s="30">
        <v>23</v>
      </c>
      <c r="B32" s="46" t="s">
        <v>88</v>
      </c>
      <c r="C32" s="105">
        <v>1</v>
      </c>
      <c r="D32" s="105" t="s">
        <v>38</v>
      </c>
      <c r="E32" s="117">
        <v>498500</v>
      </c>
      <c r="F32" s="118">
        <f t="shared" ref="F32:F36" si="4">E32*C32</f>
        <v>498500</v>
      </c>
      <c r="G32" s="120"/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  <c r="U32" s="34">
        <f t="shared" si="1"/>
        <v>0.4985</v>
      </c>
    </row>
    <row r="33" spans="1:23" s="77" customFormat="1" ht="48">
      <c r="A33" s="35">
        <v>24</v>
      </c>
      <c r="B33" s="46" t="s">
        <v>89</v>
      </c>
      <c r="C33" s="105">
        <v>1</v>
      </c>
      <c r="D33" s="105" t="s">
        <v>57</v>
      </c>
      <c r="E33" s="117">
        <v>685000</v>
      </c>
      <c r="F33" s="121">
        <f t="shared" si="4"/>
        <v>685000</v>
      </c>
      <c r="G33" s="122"/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  <c r="U33" s="34">
        <f t="shared" si="1"/>
        <v>0.68500000000000005</v>
      </c>
    </row>
    <row r="34" spans="1:23" s="77" customFormat="1">
      <c r="A34" s="30">
        <v>25</v>
      </c>
      <c r="B34" s="46" t="s">
        <v>90</v>
      </c>
      <c r="C34" s="105">
        <v>1</v>
      </c>
      <c r="D34" s="105" t="s">
        <v>38</v>
      </c>
      <c r="E34" s="117">
        <v>950000</v>
      </c>
      <c r="F34" s="37">
        <f t="shared" si="4"/>
        <v>950000</v>
      </c>
      <c r="G34" s="123"/>
      <c r="H34" s="350"/>
      <c r="I34" s="354"/>
      <c r="J34" s="350"/>
      <c r="K34" s="354"/>
      <c r="L34" s="354"/>
      <c r="M34" s="354"/>
      <c r="N34" s="350"/>
      <c r="O34" s="354"/>
      <c r="P34" s="350"/>
      <c r="Q34" s="354"/>
      <c r="R34" s="350"/>
      <c r="S34" s="354"/>
      <c r="T34" s="354"/>
      <c r="U34" s="34">
        <f t="shared" si="1"/>
        <v>0.95</v>
      </c>
    </row>
    <row r="35" spans="1:23" s="77" customFormat="1">
      <c r="A35" s="35">
        <v>26</v>
      </c>
      <c r="B35" s="46" t="s">
        <v>91</v>
      </c>
      <c r="C35" s="105">
        <v>1</v>
      </c>
      <c r="D35" s="105" t="s">
        <v>12</v>
      </c>
      <c r="E35" s="106">
        <v>734200</v>
      </c>
      <c r="F35" s="84">
        <f t="shared" si="4"/>
        <v>734200</v>
      </c>
      <c r="G35" s="104"/>
      <c r="H35" s="340"/>
      <c r="I35" s="342"/>
      <c r="J35" s="340"/>
      <c r="K35" s="342"/>
      <c r="L35" s="342"/>
      <c r="M35" s="342"/>
      <c r="N35" s="340"/>
      <c r="O35" s="342"/>
      <c r="P35" s="340"/>
      <c r="Q35" s="342"/>
      <c r="R35" s="340"/>
      <c r="S35" s="342"/>
      <c r="T35" s="342"/>
      <c r="U35" s="34">
        <f t="shared" si="1"/>
        <v>0.73419999999999996</v>
      </c>
    </row>
    <row r="36" spans="1:23" s="77" customFormat="1">
      <c r="A36" s="30">
        <v>27</v>
      </c>
      <c r="B36" s="46" t="s">
        <v>92</v>
      </c>
      <c r="C36" s="105">
        <v>1</v>
      </c>
      <c r="D36" s="105" t="s">
        <v>12</v>
      </c>
      <c r="E36" s="117">
        <v>238600</v>
      </c>
      <c r="F36" s="118">
        <f t="shared" si="4"/>
        <v>238600</v>
      </c>
      <c r="G36" s="123"/>
      <c r="H36" s="340"/>
      <c r="I36" s="342"/>
      <c r="J36" s="340"/>
      <c r="K36" s="342"/>
      <c r="L36" s="342"/>
      <c r="M36" s="342"/>
      <c r="N36" s="340"/>
      <c r="O36" s="342"/>
      <c r="P36" s="340"/>
      <c r="Q36" s="342"/>
      <c r="R36" s="340"/>
      <c r="S36" s="342"/>
      <c r="T36" s="342"/>
      <c r="U36" s="34">
        <f t="shared" si="1"/>
        <v>0.23860000000000001</v>
      </c>
    </row>
    <row r="37" spans="1:23" s="77" customFormat="1">
      <c r="A37" s="35">
        <v>28</v>
      </c>
      <c r="B37" s="46"/>
      <c r="C37" s="105"/>
      <c r="D37" s="105"/>
      <c r="E37" s="117"/>
      <c r="F37" s="121"/>
      <c r="G37" s="123"/>
      <c r="H37" s="340"/>
      <c r="I37" s="342"/>
      <c r="J37" s="340"/>
      <c r="K37" s="342"/>
      <c r="L37" s="342"/>
      <c r="M37" s="342"/>
      <c r="N37" s="340"/>
      <c r="O37" s="342"/>
      <c r="P37" s="340"/>
      <c r="Q37" s="342"/>
      <c r="R37" s="340"/>
      <c r="S37" s="342"/>
      <c r="T37" s="342"/>
      <c r="U37" s="34"/>
    </row>
    <row r="38" spans="1:23" s="77" customFormat="1">
      <c r="A38" s="126">
        <v>29</v>
      </c>
      <c r="B38" s="224"/>
      <c r="C38" s="138"/>
      <c r="D38" s="138"/>
      <c r="E38" s="263"/>
      <c r="F38" s="225"/>
      <c r="G38" s="264"/>
      <c r="H38" s="338"/>
      <c r="I38" s="339"/>
      <c r="J38" s="338"/>
      <c r="K38" s="339"/>
      <c r="L38" s="339"/>
      <c r="M38" s="339"/>
      <c r="N38" s="338"/>
      <c r="O38" s="339"/>
      <c r="P38" s="338"/>
      <c r="Q38" s="339"/>
      <c r="R38" s="338"/>
      <c r="S38" s="339"/>
      <c r="T38" s="339"/>
      <c r="U38" s="34"/>
    </row>
    <row r="39" spans="1:23" s="77" customFormat="1">
      <c r="G39" s="257"/>
      <c r="H39" s="306"/>
      <c r="I39" s="325"/>
      <c r="J39" s="306"/>
      <c r="K39" s="325"/>
      <c r="L39" s="325"/>
      <c r="M39" s="325"/>
      <c r="N39" s="306"/>
      <c r="O39" s="325"/>
      <c r="P39" s="306"/>
      <c r="Q39" s="325"/>
      <c r="R39" s="306"/>
      <c r="S39" s="325"/>
      <c r="T39" s="325"/>
    </row>
    <row r="40" spans="1:23" s="378" customFormat="1" ht="20.100000000000001" customHeight="1">
      <c r="A40" s="410" t="s">
        <v>267</v>
      </c>
      <c r="B40" s="410"/>
      <c r="C40" s="410"/>
      <c r="D40" s="410"/>
      <c r="E40" s="410"/>
      <c r="F40" s="410"/>
      <c r="G40" s="41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  <c r="T40" s="410"/>
      <c r="U40" s="410"/>
      <c r="V40" s="377"/>
      <c r="W40" s="377"/>
    </row>
    <row r="41" spans="1:23" s="378" customFormat="1" ht="20.100000000000001" customHeight="1">
      <c r="A41" s="373" t="s">
        <v>262</v>
      </c>
      <c r="B41" s="431" t="s">
        <v>268</v>
      </c>
      <c r="C41" s="431"/>
      <c r="D41" s="431"/>
      <c r="E41" s="376"/>
      <c r="F41" s="376"/>
      <c r="G41" s="377"/>
      <c r="H41" s="376"/>
      <c r="I41" s="377"/>
      <c r="J41" s="376"/>
      <c r="K41" s="377"/>
      <c r="L41" s="377"/>
      <c r="M41" s="377"/>
      <c r="N41" s="376"/>
      <c r="O41" s="377"/>
      <c r="P41" s="376"/>
      <c r="Q41" s="377"/>
      <c r="R41" s="376"/>
      <c r="S41" s="377"/>
      <c r="T41" s="377"/>
      <c r="U41" s="377"/>
      <c r="V41" s="377"/>
      <c r="W41" s="377"/>
    </row>
    <row r="42" spans="1:23" s="379" customFormat="1" ht="21.75">
      <c r="B42" s="379" t="s">
        <v>269</v>
      </c>
      <c r="G42" s="380"/>
      <c r="H42" s="376"/>
      <c r="I42" s="374"/>
      <c r="J42" s="376"/>
      <c r="K42" s="374"/>
      <c r="L42" s="374"/>
      <c r="M42" s="374"/>
      <c r="N42" s="376"/>
      <c r="O42" s="374"/>
      <c r="P42" s="376"/>
      <c r="Q42" s="374"/>
      <c r="R42" s="376"/>
      <c r="S42" s="374"/>
      <c r="T42" s="374"/>
    </row>
  </sheetData>
  <mergeCells count="19">
    <mergeCell ref="E5:E6"/>
    <mergeCell ref="F5:F6"/>
    <mergeCell ref="T4:T6"/>
    <mergeCell ref="A40:U40"/>
    <mergeCell ref="B41:D41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  <mergeCell ref="D5:D6"/>
  </mergeCells>
  <printOptions horizontalCentered="1"/>
  <pageMargins left="0.39" right="0.28999999999999998" top="0.38" bottom="0.41" header="0.39370078740157483" footer="0.23622047244094491"/>
  <pageSetup paperSize="9" scale="61" orientation="landscape" r:id="rId1"/>
  <headerFooter alignWithMargins="0">
    <oddFooter>&amp;C&amp;P/&amp;N&amp;R&amp;A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2C1CE-BA5D-4B14-BF6B-319A223E6973}">
  <sheetPr>
    <tabColor rgb="FFFFFF00"/>
  </sheetPr>
  <dimension ref="A1:Z45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61.5" style="2" customWidth="1"/>
    <col min="3" max="3" width="6.25" style="2" customWidth="1"/>
    <col min="4" max="4" width="7.875" style="2" customWidth="1"/>
    <col min="5" max="5" width="11.375" style="2" customWidth="1"/>
    <col min="6" max="6" width="12.75" style="2" customWidth="1"/>
    <col min="7" max="7" width="14.1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F9</f>
        <v>59220500</v>
      </c>
      <c r="G7" s="12">
        <f t="shared" ref="G7" si="0">G9</f>
        <v>6276200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/>
      <c r="G8" s="21"/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>
      <c r="A9" s="127" t="s">
        <v>96</v>
      </c>
      <c r="B9" s="49"/>
      <c r="C9" s="50"/>
      <c r="D9" s="50"/>
      <c r="E9" s="67"/>
      <c r="F9" s="51">
        <f>SUM(F10:F36)</f>
        <v>59220500</v>
      </c>
      <c r="G9" s="52">
        <f>SUM(G10:G36)</f>
        <v>6276200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53" customFormat="1">
      <c r="A10" s="111">
        <v>1</v>
      </c>
      <c r="B10" s="31" t="s">
        <v>104</v>
      </c>
      <c r="C10" s="111">
        <v>1</v>
      </c>
      <c r="D10" s="111" t="s">
        <v>38</v>
      </c>
      <c r="E10" s="128">
        <v>1380000</v>
      </c>
      <c r="F10" s="128">
        <f>E10*C10</f>
        <v>1380000</v>
      </c>
      <c r="G10" s="129">
        <v>1380000</v>
      </c>
      <c r="H10" s="340"/>
      <c r="I10" s="341"/>
      <c r="J10" s="340"/>
      <c r="K10" s="341"/>
      <c r="L10" s="341"/>
      <c r="M10" s="341"/>
      <c r="N10" s="340"/>
      <c r="O10" s="341"/>
      <c r="P10" s="340"/>
      <c r="Q10" s="341"/>
      <c r="R10" s="340"/>
      <c r="S10" s="341"/>
      <c r="T10" s="341"/>
      <c r="U10" s="34">
        <f t="shared" ref="U10:U17" si="1">F10*10/10000000</f>
        <v>1.38</v>
      </c>
    </row>
    <row r="11" spans="1:26" s="77" customFormat="1">
      <c r="A11" s="111">
        <v>2</v>
      </c>
      <c r="B11" s="43" t="s">
        <v>109</v>
      </c>
      <c r="C11" s="111">
        <v>1</v>
      </c>
      <c r="D11" s="111" t="s">
        <v>38</v>
      </c>
      <c r="E11" s="128">
        <v>1650000</v>
      </c>
      <c r="F11" s="128">
        <f>SUM(C11*E11)</f>
        <v>1650000</v>
      </c>
      <c r="G11" s="129">
        <v>1650000</v>
      </c>
      <c r="H11" s="340"/>
      <c r="I11" s="342"/>
      <c r="J11" s="340"/>
      <c r="K11" s="342"/>
      <c r="L11" s="342"/>
      <c r="M11" s="342"/>
      <c r="N11" s="340"/>
      <c r="O11" s="342"/>
      <c r="P11" s="340"/>
      <c r="Q11" s="342"/>
      <c r="R11" s="340"/>
      <c r="S11" s="342"/>
      <c r="T11" s="342"/>
      <c r="U11" s="34">
        <f t="shared" si="1"/>
        <v>1.65</v>
      </c>
    </row>
    <row r="12" spans="1:26" s="77" customFormat="1">
      <c r="A12" s="111">
        <v>3</v>
      </c>
      <c r="B12" s="134" t="s">
        <v>113</v>
      </c>
      <c r="C12" s="111">
        <v>1</v>
      </c>
      <c r="D12" s="111" t="s">
        <v>12</v>
      </c>
      <c r="E12" s="128">
        <v>698000</v>
      </c>
      <c r="F12" s="112">
        <f>C12*E12</f>
        <v>698000</v>
      </c>
      <c r="G12" s="113">
        <v>698000</v>
      </c>
      <c r="H12" s="340"/>
      <c r="I12" s="342"/>
      <c r="J12" s="340"/>
      <c r="K12" s="342"/>
      <c r="L12" s="342"/>
      <c r="M12" s="342"/>
      <c r="N12" s="340"/>
      <c r="O12" s="342"/>
      <c r="P12" s="340"/>
      <c r="Q12" s="342"/>
      <c r="R12" s="340"/>
      <c r="S12" s="342"/>
      <c r="T12" s="342"/>
      <c r="U12" s="34">
        <f t="shared" si="1"/>
        <v>0.69799999999999995</v>
      </c>
    </row>
    <row r="13" spans="1:26" s="77" customFormat="1">
      <c r="A13" s="111">
        <v>4</v>
      </c>
      <c r="B13" s="134" t="s">
        <v>116</v>
      </c>
      <c r="C13" s="111">
        <v>1</v>
      </c>
      <c r="D13" s="111" t="s">
        <v>38</v>
      </c>
      <c r="E13" s="128">
        <v>480000</v>
      </c>
      <c r="F13" s="135">
        <f>E13*C13</f>
        <v>480000</v>
      </c>
      <c r="G13" s="136">
        <v>480000</v>
      </c>
      <c r="H13" s="350"/>
      <c r="I13" s="354"/>
      <c r="J13" s="350"/>
      <c r="K13" s="354"/>
      <c r="L13" s="354"/>
      <c r="M13" s="354"/>
      <c r="N13" s="350"/>
      <c r="O13" s="354"/>
      <c r="P13" s="350"/>
      <c r="Q13" s="354"/>
      <c r="R13" s="350"/>
      <c r="S13" s="354"/>
      <c r="T13" s="354"/>
      <c r="U13" s="34">
        <f t="shared" si="1"/>
        <v>0.48</v>
      </c>
    </row>
    <row r="14" spans="1:26" s="77" customFormat="1">
      <c r="A14" s="111">
        <v>5</v>
      </c>
      <c r="B14" s="134" t="s">
        <v>117</v>
      </c>
      <c r="C14" s="111">
        <v>1</v>
      </c>
      <c r="D14" s="111" t="s">
        <v>38</v>
      </c>
      <c r="E14" s="128">
        <v>898000</v>
      </c>
      <c r="F14" s="135">
        <f>E14*C14</f>
        <v>898000</v>
      </c>
      <c r="G14" s="136">
        <v>898000</v>
      </c>
      <c r="H14" s="340"/>
      <c r="I14" s="342"/>
      <c r="J14" s="340"/>
      <c r="K14" s="342"/>
      <c r="L14" s="342"/>
      <c r="M14" s="342"/>
      <c r="N14" s="340"/>
      <c r="O14" s="342"/>
      <c r="P14" s="340"/>
      <c r="Q14" s="342"/>
      <c r="R14" s="340"/>
      <c r="S14" s="342"/>
      <c r="T14" s="342"/>
      <c r="U14" s="74">
        <f t="shared" si="1"/>
        <v>0.89800000000000002</v>
      </c>
    </row>
    <row r="15" spans="1:26" s="77" customFormat="1">
      <c r="A15" s="111">
        <v>6</v>
      </c>
      <c r="B15" s="134" t="s">
        <v>118</v>
      </c>
      <c r="C15" s="111">
        <v>1</v>
      </c>
      <c r="D15" s="111" t="s">
        <v>38</v>
      </c>
      <c r="E15" s="128">
        <v>300000</v>
      </c>
      <c r="F15" s="135">
        <f>E15*C15</f>
        <v>300000</v>
      </c>
      <c r="G15" s="136">
        <v>300000</v>
      </c>
      <c r="H15" s="340"/>
      <c r="I15" s="342"/>
      <c r="J15" s="340"/>
      <c r="K15" s="342"/>
      <c r="L15" s="342"/>
      <c r="M15" s="342"/>
      <c r="N15" s="340"/>
      <c r="O15" s="342"/>
      <c r="P15" s="340"/>
      <c r="Q15" s="342"/>
      <c r="R15" s="340"/>
      <c r="S15" s="342"/>
      <c r="T15" s="342"/>
      <c r="U15" s="34">
        <f t="shared" si="1"/>
        <v>0.3</v>
      </c>
    </row>
    <row r="16" spans="1:26" s="77" customFormat="1">
      <c r="A16" s="111">
        <v>7</v>
      </c>
      <c r="B16" s="134" t="s">
        <v>119</v>
      </c>
      <c r="C16" s="111">
        <v>1</v>
      </c>
      <c r="D16" s="111" t="s">
        <v>38</v>
      </c>
      <c r="E16" s="128">
        <v>400200</v>
      </c>
      <c r="F16" s="135">
        <f>E16*C16</f>
        <v>400200</v>
      </c>
      <c r="G16" s="136">
        <v>400200</v>
      </c>
      <c r="H16" s="340"/>
      <c r="I16" s="342"/>
      <c r="J16" s="340"/>
      <c r="K16" s="342"/>
      <c r="L16" s="342"/>
      <c r="M16" s="342"/>
      <c r="N16" s="340"/>
      <c r="O16" s="342"/>
      <c r="P16" s="340"/>
      <c r="Q16" s="342"/>
      <c r="R16" s="340"/>
      <c r="S16" s="342"/>
      <c r="T16" s="342"/>
      <c r="U16" s="34">
        <f t="shared" si="1"/>
        <v>0.4002</v>
      </c>
    </row>
    <row r="17" spans="1:21" s="77" customFormat="1">
      <c r="A17" s="111">
        <v>8</v>
      </c>
      <c r="B17" s="47" t="s">
        <v>121</v>
      </c>
      <c r="C17" s="105">
        <v>1</v>
      </c>
      <c r="D17" s="105" t="s">
        <v>38</v>
      </c>
      <c r="E17" s="265">
        <v>470000</v>
      </c>
      <c r="F17" s="135">
        <f>E17*C17</f>
        <v>470000</v>
      </c>
      <c r="G17" s="136">
        <v>470000</v>
      </c>
      <c r="H17" s="340"/>
      <c r="I17" s="342"/>
      <c r="J17" s="340"/>
      <c r="K17" s="342"/>
      <c r="L17" s="342"/>
      <c r="M17" s="342"/>
      <c r="N17" s="340"/>
      <c r="O17" s="342"/>
      <c r="P17" s="340"/>
      <c r="Q17" s="342"/>
      <c r="R17" s="340"/>
      <c r="S17" s="342"/>
      <c r="T17" s="395"/>
      <c r="U17" s="34">
        <f t="shared" si="1"/>
        <v>0.47</v>
      </c>
    </row>
    <row r="18" spans="1:21" s="53" customFormat="1" ht="48">
      <c r="A18" s="111">
        <v>9</v>
      </c>
      <c r="B18" s="31" t="s">
        <v>97</v>
      </c>
      <c r="C18" s="111">
        <v>1</v>
      </c>
      <c r="D18" s="111" t="s">
        <v>12</v>
      </c>
      <c r="E18" s="128">
        <v>3745000</v>
      </c>
      <c r="F18" s="128">
        <f>SUM(C18*E18)</f>
        <v>3745000</v>
      </c>
      <c r="G18" s="129"/>
      <c r="H18" s="364"/>
      <c r="I18" s="372"/>
      <c r="J18" s="364"/>
      <c r="K18" s="372"/>
      <c r="L18" s="372"/>
      <c r="M18" s="372"/>
      <c r="N18" s="364"/>
      <c r="O18" s="372"/>
      <c r="P18" s="364"/>
      <c r="Q18" s="372"/>
      <c r="R18" s="364"/>
      <c r="S18" s="364"/>
      <c r="T18" s="341"/>
      <c r="U18" s="34">
        <f t="shared" ref="U18:U36" si="2">F18*10/10000000</f>
        <v>3.7450000000000001</v>
      </c>
    </row>
    <row r="19" spans="1:21" s="53" customFormat="1">
      <c r="A19" s="111">
        <v>10</v>
      </c>
      <c r="B19" s="31" t="s">
        <v>98</v>
      </c>
      <c r="C19" s="111">
        <v>1</v>
      </c>
      <c r="D19" s="111" t="s">
        <v>12</v>
      </c>
      <c r="E19" s="128">
        <v>1284000</v>
      </c>
      <c r="F19" s="128">
        <f>E19*C19</f>
        <v>1284000</v>
      </c>
      <c r="G19" s="129"/>
      <c r="H19" s="322"/>
      <c r="I19" s="321"/>
      <c r="J19" s="322"/>
      <c r="K19" s="323"/>
      <c r="L19" s="323"/>
      <c r="M19" s="323"/>
      <c r="N19" s="322"/>
      <c r="O19" s="323"/>
      <c r="P19" s="322"/>
      <c r="Q19" s="323"/>
      <c r="R19" s="320"/>
      <c r="S19" s="320"/>
      <c r="T19" s="341"/>
      <c r="U19" s="34">
        <f t="shared" si="2"/>
        <v>1.284</v>
      </c>
    </row>
    <row r="20" spans="1:21" s="53" customFormat="1">
      <c r="A20" s="111">
        <v>11</v>
      </c>
      <c r="B20" s="31" t="s">
        <v>99</v>
      </c>
      <c r="C20" s="111">
        <v>1</v>
      </c>
      <c r="D20" s="111" t="s">
        <v>12</v>
      </c>
      <c r="E20" s="128">
        <v>4379800</v>
      </c>
      <c r="F20" s="128">
        <f>E20*C20</f>
        <v>4379800</v>
      </c>
      <c r="G20" s="129"/>
      <c r="H20" s="324"/>
      <c r="I20" s="324"/>
      <c r="J20" s="324"/>
      <c r="K20" s="324"/>
      <c r="L20" s="324"/>
      <c r="M20" s="324"/>
      <c r="N20" s="324"/>
      <c r="O20" s="324"/>
      <c r="P20" s="324"/>
      <c r="Q20" s="324"/>
      <c r="R20" s="320"/>
      <c r="S20" s="320"/>
      <c r="T20" s="342"/>
      <c r="U20" s="34">
        <f t="shared" si="2"/>
        <v>4.3798000000000004</v>
      </c>
    </row>
    <row r="21" spans="1:21" s="53" customFormat="1">
      <c r="A21" s="111">
        <v>12</v>
      </c>
      <c r="B21" s="31" t="s">
        <v>100</v>
      </c>
      <c r="C21" s="111">
        <v>1</v>
      </c>
      <c r="D21" s="111" t="s">
        <v>38</v>
      </c>
      <c r="E21" s="128">
        <v>3200000</v>
      </c>
      <c r="F21" s="128">
        <f>E21*C21</f>
        <v>3200000</v>
      </c>
      <c r="G21" s="129"/>
      <c r="H21" s="320"/>
      <c r="I21" s="320"/>
      <c r="J21" s="320"/>
      <c r="K21" s="320"/>
      <c r="L21" s="320"/>
      <c r="M21" s="320"/>
      <c r="N21" s="320"/>
      <c r="O21" s="320"/>
      <c r="P21" s="320"/>
      <c r="Q21" s="320"/>
      <c r="R21" s="320"/>
      <c r="S21" s="320"/>
      <c r="T21" s="342"/>
      <c r="U21" s="34">
        <f t="shared" si="2"/>
        <v>3.2</v>
      </c>
    </row>
    <row r="22" spans="1:21" s="53" customFormat="1">
      <c r="A22" s="111">
        <v>13</v>
      </c>
      <c r="B22" s="31" t="s">
        <v>101</v>
      </c>
      <c r="C22" s="111">
        <v>1</v>
      </c>
      <c r="D22" s="111" t="s">
        <v>12</v>
      </c>
      <c r="E22" s="128">
        <v>995100</v>
      </c>
      <c r="F22" s="128">
        <f>E22*C22</f>
        <v>995100</v>
      </c>
      <c r="G22" s="129"/>
      <c r="H22" s="340"/>
      <c r="I22" s="341"/>
      <c r="J22" s="340"/>
      <c r="K22" s="341"/>
      <c r="L22" s="341"/>
      <c r="M22" s="341"/>
      <c r="N22" s="340"/>
      <c r="O22" s="341"/>
      <c r="P22" s="340"/>
      <c r="Q22" s="341"/>
      <c r="R22" s="340"/>
      <c r="S22" s="341"/>
      <c r="T22" s="364"/>
      <c r="U22" s="34">
        <f t="shared" si="2"/>
        <v>0.99509999999999998</v>
      </c>
    </row>
    <row r="23" spans="1:21" s="53" customFormat="1" ht="48">
      <c r="A23" s="111">
        <v>14</v>
      </c>
      <c r="B23" s="31" t="s">
        <v>272</v>
      </c>
      <c r="C23" s="111">
        <v>1</v>
      </c>
      <c r="D23" s="111" t="s">
        <v>12</v>
      </c>
      <c r="E23" s="128">
        <v>1489600</v>
      </c>
      <c r="F23" s="128">
        <f>E23*C23</f>
        <v>1489600</v>
      </c>
      <c r="G23" s="129"/>
      <c r="H23" s="340"/>
      <c r="I23" s="341"/>
      <c r="J23" s="340"/>
      <c r="K23" s="341"/>
      <c r="L23" s="341"/>
      <c r="M23" s="341"/>
      <c r="N23" s="340"/>
      <c r="O23" s="341"/>
      <c r="P23" s="340"/>
      <c r="Q23" s="341"/>
      <c r="R23" s="340"/>
      <c r="S23" s="341"/>
      <c r="T23" s="320"/>
      <c r="U23" s="34">
        <f t="shared" si="2"/>
        <v>1.4896</v>
      </c>
    </row>
    <row r="24" spans="1:21" s="53" customFormat="1">
      <c r="A24" s="111">
        <v>15</v>
      </c>
      <c r="B24" s="31" t="s">
        <v>102</v>
      </c>
      <c r="C24" s="111">
        <v>1</v>
      </c>
      <c r="D24" s="111" t="s">
        <v>12</v>
      </c>
      <c r="E24" s="128">
        <v>3500000</v>
      </c>
      <c r="F24" s="128">
        <v>3500000</v>
      </c>
      <c r="G24" s="129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320"/>
      <c r="U24" s="34">
        <f t="shared" si="2"/>
        <v>3.5</v>
      </c>
    </row>
    <row r="25" spans="1:21" s="53" customFormat="1" ht="48">
      <c r="A25" s="111">
        <v>16</v>
      </c>
      <c r="B25" s="31" t="s">
        <v>103</v>
      </c>
      <c r="C25" s="111">
        <v>1</v>
      </c>
      <c r="D25" s="111" t="s">
        <v>12</v>
      </c>
      <c r="E25" s="128">
        <v>3496000</v>
      </c>
      <c r="F25" s="128">
        <f t="shared" ref="F25:F29" si="3">E25*C25</f>
        <v>3496000</v>
      </c>
      <c r="G25" s="129"/>
      <c r="H25" s="340"/>
      <c r="I25" s="341"/>
      <c r="J25" s="340"/>
      <c r="K25" s="341"/>
      <c r="L25" s="341"/>
      <c r="M25" s="341"/>
      <c r="N25" s="340"/>
      <c r="O25" s="341"/>
      <c r="P25" s="340"/>
      <c r="Q25" s="341"/>
      <c r="R25" s="340"/>
      <c r="S25" s="341"/>
      <c r="T25" s="320"/>
      <c r="U25" s="34">
        <f t="shared" si="2"/>
        <v>3.496</v>
      </c>
    </row>
    <row r="26" spans="1:21" s="53" customFormat="1" ht="48">
      <c r="A26" s="111">
        <v>17</v>
      </c>
      <c r="B26" s="31" t="s">
        <v>105</v>
      </c>
      <c r="C26" s="111">
        <v>1</v>
      </c>
      <c r="D26" s="111" t="s">
        <v>12</v>
      </c>
      <c r="E26" s="128">
        <v>2080000</v>
      </c>
      <c r="F26" s="130">
        <f t="shared" si="3"/>
        <v>2080000</v>
      </c>
      <c r="G26" s="131"/>
      <c r="H26" s="340"/>
      <c r="I26" s="341"/>
      <c r="J26" s="340"/>
      <c r="K26" s="341"/>
      <c r="L26" s="341"/>
      <c r="M26" s="341"/>
      <c r="N26" s="340"/>
      <c r="O26" s="341"/>
      <c r="P26" s="340"/>
      <c r="Q26" s="341"/>
      <c r="R26" s="340"/>
      <c r="S26" s="341"/>
      <c r="T26" s="42"/>
      <c r="U26" s="34">
        <f t="shared" si="2"/>
        <v>2.08</v>
      </c>
    </row>
    <row r="27" spans="1:21" s="53" customFormat="1" ht="48">
      <c r="A27" s="111">
        <v>18</v>
      </c>
      <c r="B27" s="31" t="s">
        <v>106</v>
      </c>
      <c r="C27" s="111">
        <v>1</v>
      </c>
      <c r="D27" s="111" t="s">
        <v>12</v>
      </c>
      <c r="E27" s="128">
        <v>4600000</v>
      </c>
      <c r="F27" s="128">
        <f t="shared" si="3"/>
        <v>4600000</v>
      </c>
      <c r="G27" s="129"/>
      <c r="H27" s="340"/>
      <c r="I27" s="342"/>
      <c r="J27" s="340"/>
      <c r="K27" s="342"/>
      <c r="L27" s="342"/>
      <c r="M27" s="342"/>
      <c r="N27" s="340"/>
      <c r="O27" s="342"/>
      <c r="P27" s="340"/>
      <c r="Q27" s="342"/>
      <c r="R27" s="340"/>
      <c r="S27" s="342"/>
      <c r="T27" s="341"/>
      <c r="U27" s="34">
        <f t="shared" si="2"/>
        <v>4.5999999999999996</v>
      </c>
    </row>
    <row r="28" spans="1:21" s="53" customFormat="1">
      <c r="A28" s="111">
        <v>19</v>
      </c>
      <c r="B28" s="31" t="s">
        <v>107</v>
      </c>
      <c r="C28" s="111">
        <v>1</v>
      </c>
      <c r="D28" s="111" t="s">
        <v>12</v>
      </c>
      <c r="E28" s="128">
        <v>3500000</v>
      </c>
      <c r="F28" s="128">
        <f t="shared" si="3"/>
        <v>3500000</v>
      </c>
      <c r="G28" s="129"/>
      <c r="H28" s="340"/>
      <c r="I28" s="342"/>
      <c r="J28" s="340"/>
      <c r="K28" s="342"/>
      <c r="L28" s="342"/>
      <c r="M28" s="342"/>
      <c r="N28" s="340"/>
      <c r="O28" s="342"/>
      <c r="P28" s="340"/>
      <c r="Q28" s="342"/>
      <c r="R28" s="340"/>
      <c r="S28" s="342"/>
      <c r="T28" s="341"/>
      <c r="U28" s="34">
        <f t="shared" si="2"/>
        <v>3.5</v>
      </c>
    </row>
    <row r="29" spans="1:21" s="77" customFormat="1">
      <c r="A29" s="111">
        <v>20</v>
      </c>
      <c r="B29" s="31" t="s">
        <v>108</v>
      </c>
      <c r="C29" s="111">
        <v>1</v>
      </c>
      <c r="D29" s="111" t="s">
        <v>12</v>
      </c>
      <c r="E29" s="128">
        <v>2298800</v>
      </c>
      <c r="F29" s="128">
        <f t="shared" si="3"/>
        <v>2298800</v>
      </c>
      <c r="G29" s="129"/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342"/>
      <c r="U29" s="34">
        <f t="shared" si="2"/>
        <v>2.2988</v>
      </c>
    </row>
    <row r="30" spans="1:21" s="77" customFormat="1" ht="48">
      <c r="A30" s="111">
        <v>21</v>
      </c>
      <c r="B30" s="31" t="s">
        <v>110</v>
      </c>
      <c r="C30" s="132">
        <v>4</v>
      </c>
      <c r="D30" s="132" t="s">
        <v>12</v>
      </c>
      <c r="E30" s="133">
        <v>1250000</v>
      </c>
      <c r="F30" s="133">
        <f>E30*C30</f>
        <v>5000000</v>
      </c>
      <c r="G30" s="129"/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2"/>
      <c r="U30" s="34">
        <f t="shared" si="2"/>
        <v>5</v>
      </c>
    </row>
    <row r="31" spans="1:21" s="77" customFormat="1" ht="72">
      <c r="A31" s="111">
        <v>22</v>
      </c>
      <c r="B31" s="43" t="s">
        <v>273</v>
      </c>
      <c r="C31" s="111">
        <v>1</v>
      </c>
      <c r="D31" s="111" t="s">
        <v>12</v>
      </c>
      <c r="E31" s="128">
        <v>9700000</v>
      </c>
      <c r="F31" s="128">
        <f>E31*C31</f>
        <v>9700000</v>
      </c>
      <c r="G31" s="129"/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2"/>
      <c r="U31" s="34">
        <f t="shared" si="2"/>
        <v>9.6999999999999993</v>
      </c>
    </row>
    <row r="32" spans="1:21" s="77" customFormat="1">
      <c r="A32" s="111">
        <v>23</v>
      </c>
      <c r="B32" s="31" t="s">
        <v>111</v>
      </c>
      <c r="C32" s="111">
        <v>10</v>
      </c>
      <c r="D32" s="111" t="s">
        <v>12</v>
      </c>
      <c r="E32" s="133">
        <v>100000</v>
      </c>
      <c r="F32" s="133">
        <f>SUM(C32*E32)</f>
        <v>1000000</v>
      </c>
      <c r="G32" s="129"/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  <c r="U32" s="34">
        <f t="shared" si="2"/>
        <v>1</v>
      </c>
    </row>
    <row r="33" spans="1:23" s="77" customFormat="1">
      <c r="A33" s="111">
        <v>24</v>
      </c>
      <c r="B33" s="31" t="s">
        <v>112</v>
      </c>
      <c r="C33" s="111">
        <v>1</v>
      </c>
      <c r="D33" s="111" t="s">
        <v>12</v>
      </c>
      <c r="E33" s="128">
        <v>1712000</v>
      </c>
      <c r="F33" s="128">
        <f>E33*C33</f>
        <v>1712000</v>
      </c>
      <c r="G33" s="129"/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  <c r="U33" s="34">
        <f t="shared" si="2"/>
        <v>1.712</v>
      </c>
    </row>
    <row r="34" spans="1:23" s="77" customFormat="1">
      <c r="A34" s="111">
        <v>25</v>
      </c>
      <c r="B34" s="134" t="s">
        <v>114</v>
      </c>
      <c r="C34" s="111">
        <v>1</v>
      </c>
      <c r="D34" s="111" t="s">
        <v>38</v>
      </c>
      <c r="E34" s="128">
        <v>350000</v>
      </c>
      <c r="F34" s="135">
        <f>E34*C34</f>
        <v>350000</v>
      </c>
      <c r="G34" s="136"/>
      <c r="H34" s="340"/>
      <c r="I34" s="342"/>
      <c r="J34" s="340"/>
      <c r="K34" s="342"/>
      <c r="L34" s="342"/>
      <c r="M34" s="342"/>
      <c r="N34" s="340"/>
      <c r="O34" s="342"/>
      <c r="P34" s="340"/>
      <c r="Q34" s="342"/>
      <c r="R34" s="340"/>
      <c r="S34" s="342"/>
      <c r="T34" s="342"/>
      <c r="U34" s="34">
        <f t="shared" si="2"/>
        <v>0.35</v>
      </c>
    </row>
    <row r="35" spans="1:23" s="77" customFormat="1">
      <c r="A35" s="111">
        <v>26</v>
      </c>
      <c r="B35" s="134" t="s">
        <v>115</v>
      </c>
      <c r="C35" s="111">
        <v>1</v>
      </c>
      <c r="D35" s="111" t="s">
        <v>38</v>
      </c>
      <c r="E35" s="128">
        <v>311000</v>
      </c>
      <c r="F35" s="135">
        <f t="shared" ref="F35:F36" si="4">E35*C35</f>
        <v>311000</v>
      </c>
      <c r="G35" s="136"/>
      <c r="H35" s="340"/>
      <c r="I35" s="342"/>
      <c r="J35" s="340"/>
      <c r="K35" s="342"/>
      <c r="L35" s="342"/>
      <c r="M35" s="342"/>
      <c r="N35" s="340"/>
      <c r="O35" s="342"/>
      <c r="P35" s="340"/>
      <c r="Q35" s="342"/>
      <c r="R35" s="340"/>
      <c r="S35" s="342"/>
      <c r="T35" s="342"/>
      <c r="U35" s="34">
        <f t="shared" si="2"/>
        <v>0.311</v>
      </c>
    </row>
    <row r="36" spans="1:23" s="77" customFormat="1">
      <c r="A36" s="111">
        <v>27</v>
      </c>
      <c r="B36" s="134" t="s">
        <v>120</v>
      </c>
      <c r="C36" s="111">
        <v>1</v>
      </c>
      <c r="D36" s="111" t="s">
        <v>38</v>
      </c>
      <c r="E36" s="130">
        <v>303000</v>
      </c>
      <c r="F36" s="135">
        <f t="shared" si="4"/>
        <v>303000</v>
      </c>
      <c r="G36" s="136"/>
      <c r="H36" s="340"/>
      <c r="I36" s="342"/>
      <c r="J36" s="340"/>
      <c r="K36" s="342"/>
      <c r="L36" s="342"/>
      <c r="M36" s="342"/>
      <c r="N36" s="340"/>
      <c r="O36" s="342"/>
      <c r="P36" s="340"/>
      <c r="Q36" s="342"/>
      <c r="R36" s="340"/>
      <c r="S36" s="342"/>
      <c r="T36" s="398"/>
      <c r="U36" s="34">
        <f t="shared" si="2"/>
        <v>0.30299999999999999</v>
      </c>
    </row>
    <row r="37" spans="1:23" s="77" customFormat="1">
      <c r="A37" s="111">
        <v>28</v>
      </c>
      <c r="B37" s="134"/>
      <c r="C37" s="111"/>
      <c r="D37" s="111"/>
      <c r="E37" s="130"/>
      <c r="F37" s="135"/>
      <c r="G37" s="136"/>
      <c r="H37" s="340"/>
      <c r="I37" s="342"/>
      <c r="J37" s="340"/>
      <c r="K37" s="342"/>
      <c r="L37" s="342"/>
      <c r="M37" s="342"/>
      <c r="N37" s="340"/>
      <c r="O37" s="342"/>
      <c r="P37" s="340"/>
      <c r="Q37" s="342"/>
      <c r="R37" s="340"/>
      <c r="S37" s="342"/>
      <c r="T37" s="342"/>
      <c r="U37" s="34"/>
    </row>
    <row r="38" spans="1:23" s="77" customFormat="1">
      <c r="A38" s="138">
        <v>29</v>
      </c>
      <c r="B38" s="137"/>
      <c r="C38" s="138"/>
      <c r="D38" s="138"/>
      <c r="E38" s="139"/>
      <c r="F38" s="263"/>
      <c r="G38" s="264"/>
      <c r="H38" s="304"/>
      <c r="I38" s="348"/>
      <c r="J38" s="304"/>
      <c r="K38" s="348"/>
      <c r="L38" s="348"/>
      <c r="M38" s="348"/>
      <c r="N38" s="304"/>
      <c r="O38" s="348"/>
      <c r="P38" s="304"/>
      <c r="Q38" s="348"/>
      <c r="R38" s="304"/>
      <c r="S38" s="348"/>
      <c r="T38" s="339"/>
      <c r="U38" s="34"/>
    </row>
    <row r="40" spans="1:23" s="378" customFormat="1" ht="20.100000000000001" customHeight="1">
      <c r="A40" s="410" t="s">
        <v>267</v>
      </c>
      <c r="B40" s="410"/>
      <c r="C40" s="410"/>
      <c r="D40" s="410"/>
      <c r="E40" s="410"/>
      <c r="F40" s="410"/>
      <c r="G40" s="41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  <c r="T40" s="410"/>
      <c r="U40" s="410"/>
      <c r="V40" s="377"/>
      <c r="W40" s="377"/>
    </row>
    <row r="41" spans="1:23" s="378" customFormat="1" ht="20.100000000000001" customHeight="1">
      <c r="A41" s="373" t="s">
        <v>262</v>
      </c>
      <c r="B41" s="431" t="s">
        <v>268</v>
      </c>
      <c r="C41" s="431"/>
      <c r="D41" s="431"/>
      <c r="E41" s="376"/>
      <c r="F41" s="376"/>
      <c r="G41" s="377"/>
      <c r="H41" s="376"/>
      <c r="I41" s="377"/>
      <c r="J41" s="376"/>
      <c r="K41" s="377"/>
      <c r="L41" s="377"/>
      <c r="M41" s="377"/>
      <c r="N41" s="376"/>
      <c r="O41" s="377"/>
      <c r="P41" s="376"/>
      <c r="Q41" s="377"/>
      <c r="R41" s="376"/>
      <c r="S41" s="377"/>
      <c r="T41" s="377"/>
      <c r="U41" s="377"/>
      <c r="V41" s="377"/>
      <c r="W41" s="377"/>
    </row>
    <row r="42" spans="1:23" s="379" customFormat="1" ht="21.75">
      <c r="B42" s="379" t="s">
        <v>269</v>
      </c>
      <c r="G42" s="380"/>
      <c r="H42" s="376"/>
      <c r="I42" s="374"/>
      <c r="J42" s="376"/>
      <c r="K42" s="374"/>
      <c r="L42" s="374"/>
      <c r="M42" s="374"/>
      <c r="N42" s="376"/>
      <c r="O42" s="374"/>
      <c r="P42" s="376"/>
      <c r="Q42" s="374"/>
      <c r="R42" s="376"/>
      <c r="S42" s="374"/>
      <c r="T42" s="374"/>
    </row>
    <row r="44" spans="1:23">
      <c r="T44" s="377"/>
    </row>
    <row r="45" spans="1:23">
      <c r="T45" s="374"/>
    </row>
  </sheetData>
  <mergeCells count="19">
    <mergeCell ref="E5:E6"/>
    <mergeCell ref="F5:F6"/>
    <mergeCell ref="T4:T6"/>
    <mergeCell ref="A40:U40"/>
    <mergeCell ref="B41:D41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  <mergeCell ref="D5:D6"/>
  </mergeCells>
  <printOptions horizontalCentered="1"/>
  <pageMargins left="0.39" right="0.28999999999999998" top="0.38" bottom="0.41" header="0.39370078740157483" footer="0.23622047244094491"/>
  <pageSetup paperSize="9" scale="61" orientation="landscape" r:id="rId1"/>
  <headerFooter alignWithMargins="0">
    <oddFooter>&amp;C&amp;P/&amp;N&amp;R&amp;A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455C1-F0F6-4511-A440-D85DF9044884}">
  <sheetPr>
    <tabColor rgb="FFFFFF00"/>
  </sheetPr>
  <dimension ref="A1:Z48"/>
  <sheetViews>
    <sheetView view="pageBreakPreview" zoomScaleSheetLayoutView="100" workbookViewId="0">
      <selection sqref="A1:T2"/>
    </sheetView>
  </sheetViews>
  <sheetFormatPr defaultColWidth="9.125" defaultRowHeight="24"/>
  <cols>
    <col min="1" max="1" width="5.25" style="2" customWidth="1"/>
    <col min="2" max="2" width="53.75" style="2" customWidth="1"/>
    <col min="3" max="3" width="7.625" style="2" customWidth="1"/>
    <col min="4" max="4" width="7.875" style="2" customWidth="1"/>
    <col min="5" max="5" width="11.625" style="2" customWidth="1"/>
    <col min="6" max="6" width="13.25" style="2" customWidth="1"/>
    <col min="7" max="7" width="14.625" style="258" customWidth="1"/>
    <col min="8" max="8" width="7.125" style="306" customWidth="1"/>
    <col min="9" max="9" width="7.125" style="325" customWidth="1"/>
    <col min="10" max="10" width="7.125" style="306" customWidth="1"/>
    <col min="11" max="13" width="7.125" style="325" customWidth="1"/>
    <col min="14" max="14" width="7.125" style="306" customWidth="1"/>
    <col min="15" max="15" width="7.125" style="325" customWidth="1"/>
    <col min="16" max="16" width="7.125" style="306" customWidth="1"/>
    <col min="17" max="17" width="7.125" style="325" customWidth="1"/>
    <col min="18" max="18" width="7.125" style="306" customWidth="1"/>
    <col min="19" max="19" width="7.125" style="325" customWidth="1"/>
    <col min="20" max="20" width="10.125" style="325" customWidth="1"/>
    <col min="21" max="21" width="13.25" style="2" customWidth="1"/>
    <col min="22" max="22" width="11.625" style="2" bestFit="1" customWidth="1"/>
    <col min="23" max="23" width="9.875" style="2" bestFit="1" customWidth="1"/>
    <col min="24" max="24" width="14.125" style="2" customWidth="1"/>
    <col min="25" max="25" width="21.875" style="2" customWidth="1"/>
    <col min="26" max="26" width="15.375" style="2" customWidth="1"/>
    <col min="27" max="16384" width="9.125" style="2"/>
  </cols>
  <sheetData>
    <row r="1" spans="1:26" s="328" customFormat="1" ht="27.75">
      <c r="A1" s="1" t="s">
        <v>263</v>
      </c>
      <c r="B1" s="326"/>
      <c r="C1" s="326"/>
      <c r="D1" s="326"/>
      <c r="E1" s="326"/>
      <c r="F1" s="326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53" t="s">
        <v>275</v>
      </c>
      <c r="U1" s="327"/>
      <c r="V1" s="327"/>
      <c r="W1" s="327"/>
      <c r="X1" s="327"/>
    </row>
    <row r="2" spans="1:26" s="328" customFormat="1" ht="27.75">
      <c r="A2" s="412" t="s">
        <v>264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  <c r="T2" s="346"/>
      <c r="U2" s="346"/>
      <c r="V2" s="346"/>
      <c r="W2" s="346"/>
      <c r="X2" s="346"/>
    </row>
    <row r="3" spans="1:26" s="4" customFormat="1">
      <c r="A3" s="3"/>
      <c r="G3" s="5"/>
      <c r="H3" s="303"/>
      <c r="I3" s="303"/>
      <c r="J3" s="303"/>
      <c r="K3" s="318"/>
      <c r="L3" s="318"/>
      <c r="M3" s="318"/>
      <c r="N3" s="303"/>
      <c r="O3" s="318"/>
      <c r="P3" s="303"/>
      <c r="Q3" s="318"/>
      <c r="R3" s="319"/>
      <c r="S3" s="318"/>
      <c r="T3" s="318"/>
    </row>
    <row r="4" spans="1:26" s="6" customFormat="1" ht="24" customHeight="1">
      <c r="A4" s="429" t="s">
        <v>0</v>
      </c>
      <c r="B4" s="415" t="s">
        <v>1</v>
      </c>
      <c r="C4" s="417" t="s">
        <v>2</v>
      </c>
      <c r="D4" s="418"/>
      <c r="E4" s="418"/>
      <c r="F4" s="418"/>
      <c r="G4" s="419"/>
      <c r="H4" s="424" t="s">
        <v>261</v>
      </c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11" t="s">
        <v>266</v>
      </c>
    </row>
    <row r="5" spans="1:26" s="6" customFormat="1" ht="24" customHeight="1">
      <c r="A5" s="429"/>
      <c r="B5" s="415"/>
      <c r="C5" s="420" t="s">
        <v>3</v>
      </c>
      <c r="D5" s="420" t="s">
        <v>4</v>
      </c>
      <c r="E5" s="422" t="s">
        <v>5</v>
      </c>
      <c r="F5" s="420" t="s">
        <v>6</v>
      </c>
      <c r="G5" s="427" t="s">
        <v>7</v>
      </c>
      <c r="H5" s="424">
        <v>2565</v>
      </c>
      <c r="I5" s="424"/>
      <c r="J5" s="424">
        <v>2566</v>
      </c>
      <c r="K5" s="424"/>
      <c r="L5" s="425">
        <v>2567</v>
      </c>
      <c r="M5" s="426"/>
      <c r="N5" s="424">
        <v>2568</v>
      </c>
      <c r="O5" s="424"/>
      <c r="P5" s="424">
        <v>2569</v>
      </c>
      <c r="Q5" s="424"/>
      <c r="R5" s="424" t="s">
        <v>258</v>
      </c>
      <c r="S5" s="424"/>
      <c r="T5" s="411"/>
    </row>
    <row r="6" spans="1:26" s="6" customFormat="1" ht="51.75" customHeight="1">
      <c r="A6" s="430"/>
      <c r="B6" s="416"/>
      <c r="C6" s="421"/>
      <c r="D6" s="421"/>
      <c r="E6" s="423"/>
      <c r="F6" s="421"/>
      <c r="G6" s="428"/>
      <c r="H6" s="335" t="s">
        <v>259</v>
      </c>
      <c r="I6" s="335" t="s">
        <v>260</v>
      </c>
      <c r="J6" s="335" t="s">
        <v>259</v>
      </c>
      <c r="K6" s="335" t="s">
        <v>260</v>
      </c>
      <c r="L6" s="335" t="s">
        <v>259</v>
      </c>
      <c r="M6" s="335" t="s">
        <v>260</v>
      </c>
      <c r="N6" s="335" t="s">
        <v>259</v>
      </c>
      <c r="O6" s="335" t="s">
        <v>260</v>
      </c>
      <c r="P6" s="335" t="s">
        <v>259</v>
      </c>
      <c r="Q6" s="335" t="s">
        <v>260</v>
      </c>
      <c r="R6" s="335" t="s">
        <v>259</v>
      </c>
      <c r="S6" s="335" t="s">
        <v>260</v>
      </c>
      <c r="T6" s="411"/>
    </row>
    <row r="7" spans="1:26" s="14" customFormat="1">
      <c r="A7" s="7" t="s">
        <v>8</v>
      </c>
      <c r="B7" s="8"/>
      <c r="C7" s="9"/>
      <c r="D7" s="9"/>
      <c r="E7" s="10"/>
      <c r="F7" s="11">
        <f>F8+F14</f>
        <v>8268700</v>
      </c>
      <c r="G7" s="12">
        <f t="shared" ref="G7" si="0">G8+G14</f>
        <v>464500</v>
      </c>
      <c r="H7" s="329"/>
      <c r="I7" s="330"/>
      <c r="J7" s="329"/>
      <c r="K7" s="330"/>
      <c r="L7" s="330"/>
      <c r="M7" s="330"/>
      <c r="N7" s="329"/>
      <c r="O7" s="330"/>
      <c r="P7" s="329"/>
      <c r="Q7" s="330"/>
      <c r="R7" s="329"/>
      <c r="S7" s="329"/>
      <c r="T7" s="329"/>
      <c r="U7" s="13" t="e">
        <f>#REF!+[5]EEC!L5+[5]แปรรูปอาหาร!L8</f>
        <v>#REF!</v>
      </c>
      <c r="X7" s="13" t="e">
        <f>#REF!+'[3]สรุปสิ่งก่อสร้าง ขอ64'!$H$5+[4]แปรรูปอาหาร!$H$8+[4]ยานยนต์!$H$8</f>
        <v>#REF!</v>
      </c>
      <c r="Y7" s="15">
        <v>29831600</v>
      </c>
      <c r="Z7" s="13" t="e">
        <f>X7+Y7</f>
        <v>#REF!</v>
      </c>
    </row>
    <row r="8" spans="1:26" s="22" customFormat="1">
      <c r="A8" s="16" t="s">
        <v>9</v>
      </c>
      <c r="B8" s="17"/>
      <c r="C8" s="18"/>
      <c r="D8" s="18"/>
      <c r="E8" s="19"/>
      <c r="F8" s="20">
        <f>F9</f>
        <v>952200</v>
      </c>
      <c r="G8" s="20">
        <f t="shared" ref="G8" si="1">G9</f>
        <v>0</v>
      </c>
      <c r="H8" s="331"/>
      <c r="I8" s="332"/>
      <c r="J8" s="331"/>
      <c r="K8" s="332"/>
      <c r="L8" s="332"/>
      <c r="M8" s="332"/>
      <c r="N8" s="331"/>
      <c r="O8" s="332"/>
      <c r="P8" s="331"/>
      <c r="Q8" s="332"/>
      <c r="R8" s="331"/>
      <c r="S8" s="331"/>
      <c r="T8" s="331"/>
      <c r="X8" s="23"/>
    </row>
    <row r="9" spans="1:26" s="53" customFormat="1" ht="24" customHeight="1">
      <c r="A9" s="65" t="s">
        <v>122</v>
      </c>
      <c r="B9" s="140"/>
      <c r="C9" s="50"/>
      <c r="D9" s="50"/>
      <c r="E9" s="67"/>
      <c r="F9" s="51">
        <f>SUM(F10:F11)</f>
        <v>952200</v>
      </c>
      <c r="G9" s="52">
        <f t="shared" ref="G9" si="2">SUM(G10:G11)</f>
        <v>0</v>
      </c>
      <c r="H9" s="333"/>
      <c r="I9" s="334"/>
      <c r="J9" s="333"/>
      <c r="K9" s="334"/>
      <c r="L9" s="334"/>
      <c r="M9" s="334"/>
      <c r="N9" s="333"/>
      <c r="O9" s="334"/>
      <c r="P9" s="333"/>
      <c r="Q9" s="334"/>
      <c r="R9" s="333"/>
      <c r="S9" s="333"/>
      <c r="T9" s="333"/>
      <c r="U9" s="34"/>
    </row>
    <row r="10" spans="1:26" s="77" customFormat="1" ht="24" customHeight="1">
      <c r="A10" s="141">
        <v>1</v>
      </c>
      <c r="B10" s="142" t="s">
        <v>123</v>
      </c>
      <c r="C10" s="141">
        <v>1</v>
      </c>
      <c r="D10" s="141" t="s">
        <v>12</v>
      </c>
      <c r="E10" s="143">
        <v>810000</v>
      </c>
      <c r="F10" s="143">
        <f>E10*C10</f>
        <v>810000</v>
      </c>
      <c r="G10" s="144"/>
      <c r="H10" s="336"/>
      <c r="I10" s="337"/>
      <c r="J10" s="336"/>
      <c r="K10" s="337"/>
      <c r="L10" s="337"/>
      <c r="M10" s="337"/>
      <c r="N10" s="336"/>
      <c r="O10" s="337"/>
      <c r="P10" s="336"/>
      <c r="Q10" s="337"/>
      <c r="R10" s="336"/>
      <c r="S10" s="336"/>
      <c r="T10" s="341"/>
      <c r="U10" s="34">
        <f>F10*10/10000000</f>
        <v>0.81</v>
      </c>
    </row>
    <row r="11" spans="1:26" s="77" customFormat="1" ht="24" customHeight="1">
      <c r="A11" s="145">
        <v>2</v>
      </c>
      <c r="B11" s="146" t="s">
        <v>124</v>
      </c>
      <c r="C11" s="145">
        <v>1</v>
      </c>
      <c r="D11" s="145" t="s">
        <v>12</v>
      </c>
      <c r="E11" s="147">
        <v>142200</v>
      </c>
      <c r="F11" s="143">
        <f>E11*C11</f>
        <v>142200</v>
      </c>
      <c r="G11" s="144"/>
      <c r="H11" s="322"/>
      <c r="I11" s="321"/>
      <c r="J11" s="322"/>
      <c r="K11" s="323"/>
      <c r="L11" s="323"/>
      <c r="M11" s="323"/>
      <c r="N11" s="322"/>
      <c r="O11" s="323"/>
      <c r="P11" s="322"/>
      <c r="Q11" s="323"/>
      <c r="R11" s="320"/>
      <c r="S11" s="320"/>
      <c r="T11" s="342"/>
      <c r="U11" s="34">
        <f>F11*10/10000000</f>
        <v>0.14219999999999999</v>
      </c>
    </row>
    <row r="12" spans="1:26" s="77" customFormat="1" ht="24" customHeight="1">
      <c r="A12" s="145">
        <v>3</v>
      </c>
      <c r="B12" s="146"/>
      <c r="C12" s="145"/>
      <c r="D12" s="145"/>
      <c r="E12" s="147"/>
      <c r="F12" s="143"/>
      <c r="G12" s="144"/>
      <c r="H12" s="324"/>
      <c r="I12" s="324"/>
      <c r="J12" s="324"/>
      <c r="K12" s="324"/>
      <c r="L12" s="324"/>
      <c r="M12" s="324"/>
      <c r="N12" s="324"/>
      <c r="O12" s="324"/>
      <c r="P12" s="324"/>
      <c r="Q12" s="324"/>
      <c r="R12" s="320"/>
      <c r="S12" s="320"/>
      <c r="T12" s="342"/>
      <c r="U12" s="34"/>
    </row>
    <row r="13" spans="1:26" s="77" customFormat="1" ht="24" customHeight="1">
      <c r="A13" s="145">
        <v>4</v>
      </c>
      <c r="B13" s="146"/>
      <c r="C13" s="145"/>
      <c r="D13" s="145"/>
      <c r="E13" s="147"/>
      <c r="F13" s="143"/>
      <c r="G13" s="144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54"/>
      <c r="U13" s="34"/>
    </row>
    <row r="14" spans="1:26" s="252" customFormat="1">
      <c r="A14" s="246" t="s">
        <v>239</v>
      </c>
      <c r="B14" s="247"/>
      <c r="C14" s="248"/>
      <c r="D14" s="248"/>
      <c r="E14" s="249"/>
      <c r="F14" s="249">
        <f>SUM(F15:F22)</f>
        <v>7316500</v>
      </c>
      <c r="G14" s="250">
        <f>SUM(G15:G22)</f>
        <v>464500</v>
      </c>
      <c r="H14" s="352"/>
      <c r="I14" s="353"/>
      <c r="J14" s="352"/>
      <c r="K14" s="353"/>
      <c r="L14" s="353"/>
      <c r="M14" s="353"/>
      <c r="N14" s="352"/>
      <c r="O14" s="353"/>
      <c r="P14" s="352"/>
      <c r="Q14" s="353"/>
      <c r="R14" s="352"/>
      <c r="S14" s="353"/>
      <c r="T14" s="399"/>
      <c r="U14" s="34"/>
      <c r="V14" s="251" t="e">
        <f>#REF!+[5]สรุปสิ่งก่อสร้าง!L67</f>
        <v>#REF!</v>
      </c>
    </row>
    <row r="15" spans="1:26" s="77" customFormat="1" ht="24" customHeight="1">
      <c r="A15" s="30">
        <v>1</v>
      </c>
      <c r="B15" s="57" t="s">
        <v>246</v>
      </c>
      <c r="C15" s="35">
        <v>1</v>
      </c>
      <c r="D15" s="35" t="s">
        <v>12</v>
      </c>
      <c r="E15" s="234">
        <v>110500</v>
      </c>
      <c r="F15" s="37">
        <f t="shared" ref="F15:F20" si="3">E15*C15</f>
        <v>110500</v>
      </c>
      <c r="G15" s="42">
        <v>110500</v>
      </c>
      <c r="H15" s="340"/>
      <c r="I15" s="342"/>
      <c r="J15" s="340"/>
      <c r="K15" s="342"/>
      <c r="L15" s="342"/>
      <c r="M15" s="342"/>
      <c r="N15" s="340"/>
      <c r="O15" s="342"/>
      <c r="P15" s="340"/>
      <c r="Q15" s="342"/>
      <c r="R15" s="340"/>
      <c r="S15" s="342"/>
      <c r="T15" s="342"/>
      <c r="U15" s="34">
        <f>F15*10/10000000</f>
        <v>0.1105</v>
      </c>
    </row>
    <row r="16" spans="1:26" s="77" customFormat="1" ht="24" customHeight="1">
      <c r="A16" s="35">
        <v>2</v>
      </c>
      <c r="B16" s="59" t="s">
        <v>247</v>
      </c>
      <c r="C16" s="35">
        <v>1</v>
      </c>
      <c r="D16" s="35" t="s">
        <v>12</v>
      </c>
      <c r="E16" s="234">
        <v>354000</v>
      </c>
      <c r="F16" s="37">
        <f t="shared" si="3"/>
        <v>354000</v>
      </c>
      <c r="G16" s="42">
        <v>354000</v>
      </c>
      <c r="H16" s="340"/>
      <c r="I16" s="342"/>
      <c r="J16" s="340"/>
      <c r="K16" s="342"/>
      <c r="L16" s="342"/>
      <c r="M16" s="342"/>
      <c r="N16" s="340"/>
      <c r="O16" s="342"/>
      <c r="P16" s="340"/>
      <c r="Q16" s="342"/>
      <c r="R16" s="340"/>
      <c r="S16" s="342"/>
      <c r="T16" s="364"/>
      <c r="U16" s="34">
        <f>F16*10/10000000</f>
        <v>0.35399999999999998</v>
      </c>
    </row>
    <row r="17" spans="1:23" s="77" customFormat="1" ht="24" customHeight="1">
      <c r="A17" s="30">
        <v>3</v>
      </c>
      <c r="B17" s="31" t="s">
        <v>240</v>
      </c>
      <c r="C17" s="30">
        <v>1</v>
      </c>
      <c r="D17" s="44" t="s">
        <v>12</v>
      </c>
      <c r="E17" s="232">
        <v>1628000</v>
      </c>
      <c r="F17" s="32">
        <f t="shared" si="3"/>
        <v>1628000</v>
      </c>
      <c r="G17" s="33"/>
      <c r="H17" s="344"/>
      <c r="I17" s="345"/>
      <c r="J17" s="344"/>
      <c r="K17" s="345"/>
      <c r="L17" s="345"/>
      <c r="M17" s="345"/>
      <c r="N17" s="344"/>
      <c r="O17" s="345"/>
      <c r="P17" s="344"/>
      <c r="Q17" s="345"/>
      <c r="R17" s="344"/>
      <c r="S17" s="345"/>
      <c r="T17" s="347"/>
      <c r="U17" s="34">
        <f t="shared" ref="U17:U22" si="4">F17*10/10000000</f>
        <v>1.6279999999999999</v>
      </c>
    </row>
    <row r="18" spans="1:23" s="77" customFormat="1" ht="24" customHeight="1">
      <c r="A18" s="35">
        <v>4</v>
      </c>
      <c r="B18" s="47" t="s">
        <v>241</v>
      </c>
      <c r="C18" s="35">
        <v>1</v>
      </c>
      <c r="D18" s="35" t="s">
        <v>12</v>
      </c>
      <c r="E18" s="234">
        <v>1604000</v>
      </c>
      <c r="F18" s="37">
        <f t="shared" si="3"/>
        <v>1604000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342"/>
      <c r="U18" s="34">
        <f t="shared" si="4"/>
        <v>1.6040000000000001</v>
      </c>
    </row>
    <row r="19" spans="1:23" s="77" customFormat="1" ht="24" customHeight="1">
      <c r="A19" s="30">
        <v>5</v>
      </c>
      <c r="B19" s="47" t="s">
        <v>242</v>
      </c>
      <c r="C19" s="35">
        <v>1</v>
      </c>
      <c r="D19" s="35" t="s">
        <v>12</v>
      </c>
      <c r="E19" s="234">
        <v>1010000</v>
      </c>
      <c r="F19" s="37">
        <f t="shared" si="3"/>
        <v>1010000</v>
      </c>
      <c r="G19" s="42"/>
      <c r="H19" s="340"/>
      <c r="I19" s="341"/>
      <c r="J19" s="340"/>
      <c r="K19" s="341"/>
      <c r="L19" s="341"/>
      <c r="M19" s="341"/>
      <c r="N19" s="340"/>
      <c r="O19" s="341"/>
      <c r="P19" s="340"/>
      <c r="Q19" s="341"/>
      <c r="R19" s="340"/>
      <c r="S19" s="341"/>
      <c r="T19" s="395"/>
      <c r="U19" s="34">
        <f t="shared" si="4"/>
        <v>1.01</v>
      </c>
    </row>
    <row r="20" spans="1:23" s="77" customFormat="1" ht="24" customHeight="1">
      <c r="A20" s="35">
        <v>6</v>
      </c>
      <c r="B20" s="47" t="s">
        <v>243</v>
      </c>
      <c r="C20" s="35">
        <v>1</v>
      </c>
      <c r="D20" s="35" t="s">
        <v>12</v>
      </c>
      <c r="E20" s="234">
        <v>2158500</v>
      </c>
      <c r="F20" s="37">
        <f t="shared" si="3"/>
        <v>2158500</v>
      </c>
      <c r="G20" s="42"/>
      <c r="H20" s="340"/>
      <c r="I20" s="341"/>
      <c r="J20" s="340"/>
      <c r="K20" s="341"/>
      <c r="L20" s="341"/>
      <c r="M20" s="341"/>
      <c r="N20" s="340"/>
      <c r="O20" s="341"/>
      <c r="P20" s="340"/>
      <c r="Q20" s="341"/>
      <c r="R20" s="340"/>
      <c r="S20" s="341"/>
      <c r="T20" s="341"/>
      <c r="U20" s="34">
        <f t="shared" si="4"/>
        <v>2.1585000000000001</v>
      </c>
    </row>
    <row r="21" spans="1:23" s="77" customFormat="1">
      <c r="A21" s="30">
        <v>7</v>
      </c>
      <c r="B21" s="89" t="s">
        <v>244</v>
      </c>
      <c r="C21" s="30">
        <v>25</v>
      </c>
      <c r="D21" s="30" t="s">
        <v>154</v>
      </c>
      <c r="E21" s="232">
        <v>15500</v>
      </c>
      <c r="F21" s="32">
        <f>C21*E21</f>
        <v>387500</v>
      </c>
      <c r="G21" s="33"/>
      <c r="H21" s="340"/>
      <c r="I21" s="341"/>
      <c r="J21" s="340"/>
      <c r="K21" s="341"/>
      <c r="L21" s="341"/>
      <c r="M21" s="341"/>
      <c r="N21" s="340"/>
      <c r="O21" s="341"/>
      <c r="P21" s="340"/>
      <c r="Q21" s="341"/>
      <c r="R21" s="340"/>
      <c r="S21" s="341"/>
      <c r="T21" s="341"/>
      <c r="U21" s="34">
        <f t="shared" si="4"/>
        <v>0.38750000000000001</v>
      </c>
    </row>
    <row r="22" spans="1:23" s="77" customFormat="1">
      <c r="A22" s="35">
        <v>8</v>
      </c>
      <c r="B22" s="57" t="s">
        <v>245</v>
      </c>
      <c r="C22" s="35">
        <v>10</v>
      </c>
      <c r="D22" s="35" t="s">
        <v>12</v>
      </c>
      <c r="E22" s="234">
        <v>6400</v>
      </c>
      <c r="F22" s="37">
        <f>C22*E22</f>
        <v>64000</v>
      </c>
      <c r="G22" s="42"/>
      <c r="H22" s="340"/>
      <c r="I22" s="342"/>
      <c r="J22" s="340"/>
      <c r="K22" s="342"/>
      <c r="L22" s="342"/>
      <c r="M22" s="342"/>
      <c r="N22" s="340"/>
      <c r="O22" s="342"/>
      <c r="P22" s="340"/>
      <c r="Q22" s="342"/>
      <c r="R22" s="340"/>
      <c r="S22" s="342"/>
      <c r="T22" s="342"/>
      <c r="U22" s="34">
        <f t="shared" si="4"/>
        <v>6.4000000000000001E-2</v>
      </c>
    </row>
    <row r="23" spans="1:23" s="77" customFormat="1" ht="24" customHeight="1">
      <c r="A23" s="30">
        <v>9</v>
      </c>
      <c r="B23" s="57"/>
      <c r="C23" s="35"/>
      <c r="D23" s="35"/>
      <c r="E23" s="234"/>
      <c r="F23" s="37"/>
      <c r="G23" s="42"/>
      <c r="H23" s="340"/>
      <c r="I23" s="342"/>
      <c r="J23" s="340"/>
      <c r="K23" s="342"/>
      <c r="L23" s="342"/>
      <c r="M23" s="342"/>
      <c r="N23" s="340"/>
      <c r="O23" s="342"/>
      <c r="P23" s="340"/>
      <c r="Q23" s="342"/>
      <c r="R23" s="340"/>
      <c r="S23" s="342"/>
      <c r="T23" s="320"/>
      <c r="U23" s="34"/>
    </row>
    <row r="24" spans="1:23" s="77" customFormat="1" ht="24" customHeight="1">
      <c r="A24" s="126">
        <v>10</v>
      </c>
      <c r="B24" s="237"/>
      <c r="C24" s="126"/>
      <c r="D24" s="126"/>
      <c r="E24" s="238"/>
      <c r="F24" s="225"/>
      <c r="G24" s="153"/>
      <c r="H24" s="304"/>
      <c r="I24" s="348"/>
      <c r="J24" s="304"/>
      <c r="K24" s="348"/>
      <c r="L24" s="348"/>
      <c r="M24" s="348"/>
      <c r="N24" s="304"/>
      <c r="O24" s="348"/>
      <c r="P24" s="304"/>
      <c r="Q24" s="348"/>
      <c r="R24" s="304"/>
      <c r="S24" s="348"/>
      <c r="T24" s="349"/>
      <c r="U24" s="34"/>
    </row>
    <row r="25" spans="1:23" s="77" customFormat="1">
      <c r="G25" s="257"/>
      <c r="H25" s="367"/>
      <c r="I25" s="368"/>
      <c r="J25" s="367"/>
      <c r="K25" s="368"/>
      <c r="L25" s="368"/>
      <c r="M25" s="368"/>
      <c r="N25" s="367"/>
      <c r="O25" s="368"/>
      <c r="P25" s="367"/>
      <c r="Q25" s="368"/>
      <c r="R25" s="367"/>
      <c r="S25" s="368"/>
      <c r="T25" s="370"/>
    </row>
    <row r="26" spans="1:23" s="378" customFormat="1" ht="20.100000000000001" customHeight="1">
      <c r="A26" s="410" t="s">
        <v>267</v>
      </c>
      <c r="B26" s="410"/>
      <c r="C26" s="410"/>
      <c r="D26" s="410"/>
      <c r="E26" s="410"/>
      <c r="F26" s="410"/>
      <c r="G26" s="410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  <c r="T26" s="410"/>
      <c r="U26" s="410"/>
      <c r="V26" s="377"/>
      <c r="W26" s="377"/>
    </row>
    <row r="27" spans="1:23" s="378" customFormat="1" ht="20.100000000000001" customHeight="1">
      <c r="A27" s="373" t="s">
        <v>262</v>
      </c>
      <c r="B27" s="431" t="s">
        <v>268</v>
      </c>
      <c r="C27" s="431"/>
      <c r="D27" s="431"/>
      <c r="E27" s="376"/>
      <c r="F27" s="376"/>
      <c r="G27" s="377"/>
      <c r="H27" s="376"/>
      <c r="I27" s="377"/>
      <c r="J27" s="376"/>
      <c r="K27" s="377"/>
      <c r="L27" s="377"/>
      <c r="M27" s="377"/>
      <c r="N27" s="376"/>
      <c r="O27" s="377"/>
      <c r="P27" s="376"/>
      <c r="Q27" s="377"/>
      <c r="R27" s="376"/>
      <c r="S27" s="377"/>
      <c r="T27" s="377"/>
      <c r="U27" s="377"/>
      <c r="V27" s="377"/>
      <c r="W27" s="377"/>
    </row>
    <row r="28" spans="1:23" s="379" customFormat="1" ht="21.75">
      <c r="B28" s="379" t="s">
        <v>269</v>
      </c>
      <c r="G28" s="380"/>
      <c r="H28" s="376"/>
      <c r="I28" s="374"/>
      <c r="J28" s="376"/>
      <c r="K28" s="374"/>
      <c r="L28" s="374"/>
      <c r="M28" s="374"/>
      <c r="N28" s="376"/>
      <c r="O28" s="374"/>
      <c r="P28" s="376"/>
      <c r="Q28" s="374"/>
      <c r="R28" s="376"/>
      <c r="S28" s="374"/>
      <c r="T28" s="374"/>
    </row>
    <row r="29" spans="1:23">
      <c r="H29" s="340"/>
      <c r="I29" s="342"/>
      <c r="J29" s="340"/>
      <c r="K29" s="342"/>
      <c r="L29" s="342"/>
      <c r="M29" s="342"/>
      <c r="N29" s="340"/>
      <c r="O29" s="342"/>
      <c r="P29" s="340"/>
      <c r="Q29" s="342"/>
      <c r="R29" s="340"/>
      <c r="S29" s="342"/>
      <c r="T29" s="42"/>
    </row>
    <row r="30" spans="1:23">
      <c r="H30" s="340"/>
      <c r="I30" s="342"/>
      <c r="J30" s="340"/>
      <c r="K30" s="342"/>
      <c r="L30" s="342"/>
      <c r="M30" s="342"/>
      <c r="N30" s="340"/>
      <c r="O30" s="342"/>
      <c r="P30" s="340"/>
      <c r="Q30" s="342"/>
      <c r="R30" s="340"/>
      <c r="S30" s="342"/>
      <c r="T30" s="341"/>
    </row>
    <row r="31" spans="1:23">
      <c r="H31" s="340"/>
      <c r="I31" s="342"/>
      <c r="J31" s="340"/>
      <c r="K31" s="342"/>
      <c r="L31" s="342"/>
      <c r="M31" s="342"/>
      <c r="N31" s="340"/>
      <c r="O31" s="342"/>
      <c r="P31" s="340"/>
      <c r="Q31" s="342"/>
      <c r="R31" s="340"/>
      <c r="S31" s="342"/>
      <c r="T31" s="341"/>
    </row>
    <row r="32" spans="1:23">
      <c r="H32" s="340"/>
      <c r="I32" s="342"/>
      <c r="J32" s="340"/>
      <c r="K32" s="342"/>
      <c r="L32" s="342"/>
      <c r="M32" s="342"/>
      <c r="N32" s="340"/>
      <c r="O32" s="342"/>
      <c r="P32" s="340"/>
      <c r="Q32" s="342"/>
      <c r="R32" s="340"/>
      <c r="S32" s="342"/>
      <c r="T32" s="342"/>
    </row>
    <row r="33" spans="8:20">
      <c r="H33" s="340"/>
      <c r="I33" s="342"/>
      <c r="J33" s="340"/>
      <c r="K33" s="342"/>
      <c r="L33" s="342"/>
      <c r="M33" s="342"/>
      <c r="N33" s="340"/>
      <c r="O33" s="342"/>
      <c r="P33" s="340"/>
      <c r="Q33" s="342"/>
      <c r="R33" s="340"/>
      <c r="S33" s="342"/>
      <c r="T33" s="342"/>
    </row>
    <row r="34" spans="8:20">
      <c r="H34" s="350"/>
      <c r="I34" s="354"/>
      <c r="J34" s="350"/>
      <c r="K34" s="354"/>
      <c r="L34" s="354"/>
      <c r="M34" s="354"/>
      <c r="N34" s="350"/>
      <c r="O34" s="354"/>
      <c r="P34" s="350"/>
      <c r="Q34" s="354"/>
      <c r="R34" s="350"/>
      <c r="S34" s="354"/>
      <c r="T34" s="342"/>
    </row>
    <row r="35" spans="8:20">
      <c r="H35" s="340"/>
      <c r="I35" s="342"/>
      <c r="J35" s="340"/>
      <c r="K35" s="342"/>
      <c r="L35" s="342"/>
      <c r="M35" s="342"/>
      <c r="N35" s="340"/>
      <c r="O35" s="342"/>
      <c r="P35" s="340"/>
      <c r="Q35" s="342"/>
      <c r="R35" s="340"/>
      <c r="S35" s="342"/>
      <c r="T35" s="342"/>
    </row>
    <row r="36" spans="8:20">
      <c r="H36" s="340"/>
      <c r="I36" s="342"/>
      <c r="J36" s="340"/>
      <c r="K36" s="342"/>
      <c r="L36" s="342"/>
      <c r="M36" s="342"/>
      <c r="N36" s="340"/>
      <c r="O36" s="342"/>
      <c r="P36" s="340"/>
      <c r="Q36" s="342"/>
      <c r="R36" s="340"/>
      <c r="S36" s="342"/>
      <c r="T36" s="342"/>
    </row>
    <row r="37" spans="8:20">
      <c r="H37" s="340"/>
      <c r="I37" s="342"/>
      <c r="J37" s="340"/>
      <c r="K37" s="342"/>
      <c r="L37" s="342"/>
      <c r="M37" s="342"/>
      <c r="N37" s="340"/>
      <c r="O37" s="342"/>
      <c r="P37" s="340"/>
      <c r="Q37" s="342"/>
      <c r="R37" s="340"/>
      <c r="S37" s="342"/>
      <c r="T37" s="342"/>
    </row>
    <row r="38" spans="8:20">
      <c r="H38" s="340"/>
      <c r="I38" s="342"/>
      <c r="J38" s="340"/>
      <c r="K38" s="342"/>
      <c r="L38" s="342"/>
      <c r="M38" s="342"/>
      <c r="N38" s="340"/>
      <c r="O38" s="342"/>
      <c r="P38" s="340"/>
      <c r="Q38" s="342"/>
      <c r="R38" s="340"/>
      <c r="S38" s="342"/>
      <c r="T38" s="342"/>
    </row>
    <row r="39" spans="8:20">
      <c r="H39" s="340"/>
      <c r="I39" s="342"/>
      <c r="J39" s="340"/>
      <c r="K39" s="342"/>
      <c r="L39" s="342"/>
      <c r="M39" s="342"/>
      <c r="N39" s="340"/>
      <c r="O39" s="342"/>
      <c r="P39" s="340"/>
      <c r="Q39" s="342"/>
      <c r="R39" s="340"/>
      <c r="S39" s="342"/>
      <c r="T39" s="398"/>
    </row>
    <row r="40" spans="8:20">
      <c r="H40" s="340"/>
      <c r="I40" s="342"/>
      <c r="J40" s="340"/>
      <c r="K40" s="342"/>
      <c r="L40" s="342"/>
      <c r="M40" s="342"/>
      <c r="N40" s="340"/>
      <c r="O40" s="342"/>
      <c r="P40" s="340"/>
      <c r="Q40" s="342"/>
      <c r="R40" s="340"/>
      <c r="S40" s="342"/>
      <c r="T40" s="342"/>
    </row>
    <row r="41" spans="8:20">
      <c r="H41" s="304"/>
      <c r="I41" s="348"/>
      <c r="J41" s="304"/>
      <c r="K41" s="348"/>
      <c r="L41" s="348"/>
      <c r="M41" s="348"/>
      <c r="N41" s="304"/>
      <c r="O41" s="348"/>
      <c r="P41" s="304"/>
      <c r="Q41" s="348"/>
      <c r="R41" s="304"/>
      <c r="S41" s="348"/>
      <c r="T41" s="339"/>
    </row>
    <row r="44" spans="8:20">
      <c r="T44" s="377"/>
    </row>
    <row r="45" spans="8:20">
      <c r="T45" s="374"/>
    </row>
    <row r="47" spans="8:20">
      <c r="T47" s="377"/>
    </row>
    <row r="48" spans="8:20">
      <c r="T48" s="374"/>
    </row>
  </sheetData>
  <mergeCells count="19">
    <mergeCell ref="D5:D6"/>
    <mergeCell ref="E5:E6"/>
    <mergeCell ref="F5:F6"/>
    <mergeCell ref="T4:T6"/>
    <mergeCell ref="A26:U26"/>
    <mergeCell ref="B27:D27"/>
    <mergeCell ref="A2:S2"/>
    <mergeCell ref="H4:S4"/>
    <mergeCell ref="H5:I5"/>
    <mergeCell ref="J5:K5"/>
    <mergeCell ref="L5:M5"/>
    <mergeCell ref="N5:O5"/>
    <mergeCell ref="P5:Q5"/>
    <mergeCell ref="R5:S5"/>
    <mergeCell ref="G5:G6"/>
    <mergeCell ref="A4:A6"/>
    <mergeCell ref="B4:B6"/>
    <mergeCell ref="C4:G4"/>
    <mergeCell ref="C5:C6"/>
  </mergeCells>
  <printOptions horizontalCentered="1"/>
  <pageMargins left="0.39" right="0.28999999999999998" top="0.38" bottom="0.41" header="0.39370078740157483" footer="0.23622047244094491"/>
  <pageSetup paperSize="9" scale="62" orientation="landscape" r:id="rId1"/>
  <headerFooter alignWithMargins="0">
    <oddFooter>&amp;C&amp;P/&amp;N&amp;R&amp;A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48</vt:i4>
      </vt:variant>
    </vt:vector>
  </HeadingPairs>
  <TitlesOfParts>
    <vt:vector size="72" baseType="lpstr">
      <vt:lpstr>แบบ ง.4-1 ครุศาสตร์</vt:lpstr>
      <vt:lpstr>แบบ ง.4-1 รร.สาธิต</vt:lpstr>
      <vt:lpstr>แบบ ง.4-1 เกษตร</vt:lpstr>
      <vt:lpstr>แบบ ง.4-1 คหกรรม</vt:lpstr>
      <vt:lpstr>แบบ ง.4-1 สื่อสาร</vt:lpstr>
      <vt:lpstr>แบบ ง.4-1 บริหาร</vt:lpstr>
      <vt:lpstr>แบบ ง.4-1 วิทยาศาสตร์</vt:lpstr>
      <vt:lpstr>แบบ ง.4-1 วิศวกรรม</vt:lpstr>
      <vt:lpstr>แบบ ง.4-1 ศิลปกรรม</vt:lpstr>
      <vt:lpstr>แบบ ง.4-1 ศิลปศาสตร์</vt:lpstr>
      <vt:lpstr>แบบ ง.4-1 สถาปัตย์</vt:lpstr>
      <vt:lpstr>แบบ ง.4-1 แพทย์แผนไทย</vt:lpstr>
      <vt:lpstr>แบบ ง.4-1 สวส.</vt:lpstr>
      <vt:lpstr>แบบ ง.4-1 สวท.</vt:lpstr>
      <vt:lpstr>แบบ ง.4-1 สวพ.</vt:lpstr>
      <vt:lpstr>แบบ ง.4-1 กองอาคาร</vt:lpstr>
      <vt:lpstr>แบบ ง.4-1 กองคลัง</vt:lpstr>
      <vt:lpstr>แบบ ง.4-1 กองนโยบายและแผน</vt:lpstr>
      <vt:lpstr>แบบ ง.4-1 กบค.</vt:lpstr>
      <vt:lpstr>แบบ ง.4-1 ประชาสัมพันธ์</vt:lpstr>
      <vt:lpstr>แบบ ง.4-1 กพน.</vt:lpstr>
      <vt:lpstr>แบบ ง.4-1 สำนักบัณฑิต</vt:lpstr>
      <vt:lpstr>แบบ ง.4-1 กองกฏหมาย</vt:lpstr>
      <vt:lpstr>แบบ ง.4-2</vt:lpstr>
      <vt:lpstr>'แบบ ง.4-1 กบค.'!Print_Area</vt:lpstr>
      <vt:lpstr>'แบบ ง.4-1 กพน.'!Print_Area</vt:lpstr>
      <vt:lpstr>'แบบ ง.4-1 กองกฏหมาย'!Print_Area</vt:lpstr>
      <vt:lpstr>'แบบ ง.4-1 กองคลัง'!Print_Area</vt:lpstr>
      <vt:lpstr>'แบบ ง.4-1 กองนโยบายและแผน'!Print_Area</vt:lpstr>
      <vt:lpstr>'แบบ ง.4-1 กองอาคาร'!Print_Area</vt:lpstr>
      <vt:lpstr>'แบบ ง.4-1 เกษตร'!Print_Area</vt:lpstr>
      <vt:lpstr>'แบบ ง.4-1 ครุศาสตร์'!Print_Area</vt:lpstr>
      <vt:lpstr>'แบบ ง.4-1 คหกรรม'!Print_Area</vt:lpstr>
      <vt:lpstr>'แบบ ง.4-1 บริหาร'!Print_Area</vt:lpstr>
      <vt:lpstr>'แบบ ง.4-1 ประชาสัมพันธ์'!Print_Area</vt:lpstr>
      <vt:lpstr>'แบบ ง.4-1 แพทย์แผนไทย'!Print_Area</vt:lpstr>
      <vt:lpstr>'แบบ ง.4-1 รร.สาธิต'!Print_Area</vt:lpstr>
      <vt:lpstr>'แบบ ง.4-1 วิทยาศาสตร์'!Print_Area</vt:lpstr>
      <vt:lpstr>'แบบ ง.4-1 วิศวกรรม'!Print_Area</vt:lpstr>
      <vt:lpstr>'แบบ ง.4-1 ศิลปกรรม'!Print_Area</vt:lpstr>
      <vt:lpstr>'แบบ ง.4-1 ศิลปศาสตร์'!Print_Area</vt:lpstr>
      <vt:lpstr>'แบบ ง.4-1 สถาปัตย์'!Print_Area</vt:lpstr>
      <vt:lpstr>'แบบ ง.4-1 สวท.'!Print_Area</vt:lpstr>
      <vt:lpstr>'แบบ ง.4-1 สวพ.'!Print_Area</vt:lpstr>
      <vt:lpstr>'แบบ ง.4-1 สวส.'!Print_Area</vt:lpstr>
      <vt:lpstr>'แบบ ง.4-1 สำนักบัณฑิต'!Print_Area</vt:lpstr>
      <vt:lpstr>'แบบ ง.4-1 สื่อสาร'!Print_Area</vt:lpstr>
      <vt:lpstr>'แบบ ง.4-2'!Print_Area</vt:lpstr>
      <vt:lpstr>'แบบ ง.4-1 กบค.'!Print_Titles</vt:lpstr>
      <vt:lpstr>'แบบ ง.4-1 กพน.'!Print_Titles</vt:lpstr>
      <vt:lpstr>'แบบ ง.4-1 กองกฏหมาย'!Print_Titles</vt:lpstr>
      <vt:lpstr>'แบบ ง.4-1 กองคลัง'!Print_Titles</vt:lpstr>
      <vt:lpstr>'แบบ ง.4-1 กองนโยบายและแผน'!Print_Titles</vt:lpstr>
      <vt:lpstr>'แบบ ง.4-1 กองอาคาร'!Print_Titles</vt:lpstr>
      <vt:lpstr>'แบบ ง.4-1 เกษตร'!Print_Titles</vt:lpstr>
      <vt:lpstr>'แบบ ง.4-1 ครุศาสตร์'!Print_Titles</vt:lpstr>
      <vt:lpstr>'แบบ ง.4-1 คหกรรม'!Print_Titles</vt:lpstr>
      <vt:lpstr>'แบบ ง.4-1 บริหาร'!Print_Titles</vt:lpstr>
      <vt:lpstr>'แบบ ง.4-1 ประชาสัมพันธ์'!Print_Titles</vt:lpstr>
      <vt:lpstr>'แบบ ง.4-1 แพทย์แผนไทย'!Print_Titles</vt:lpstr>
      <vt:lpstr>'แบบ ง.4-1 รร.สาธิต'!Print_Titles</vt:lpstr>
      <vt:lpstr>'แบบ ง.4-1 วิทยาศาสตร์'!Print_Titles</vt:lpstr>
      <vt:lpstr>'แบบ ง.4-1 วิศวกรรม'!Print_Titles</vt:lpstr>
      <vt:lpstr>'แบบ ง.4-1 ศิลปกรรม'!Print_Titles</vt:lpstr>
      <vt:lpstr>'แบบ ง.4-1 ศิลปศาสตร์'!Print_Titles</vt:lpstr>
      <vt:lpstr>'แบบ ง.4-1 สถาปัตย์'!Print_Titles</vt:lpstr>
      <vt:lpstr>'แบบ ง.4-1 สวท.'!Print_Titles</vt:lpstr>
      <vt:lpstr>'แบบ ง.4-1 สวพ.'!Print_Titles</vt:lpstr>
      <vt:lpstr>'แบบ ง.4-1 สวส.'!Print_Titles</vt:lpstr>
      <vt:lpstr>'แบบ ง.4-1 สำนักบัณฑิต'!Print_Titles</vt:lpstr>
      <vt:lpstr>'แบบ ง.4-1 สื่อสาร'!Print_Titles</vt:lpstr>
      <vt:lpstr>'แบบ ง.4-2'!Print_Titles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2020-09-03T08:02:07Z</cp:lastPrinted>
  <dcterms:created xsi:type="dcterms:W3CDTF">2020-09-01T07:06:38Z</dcterms:created>
  <dcterms:modified xsi:type="dcterms:W3CDTF">2020-09-10T04:38:18Z</dcterms:modified>
</cp:coreProperties>
</file>